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4" firstSheet="1" activeTab="2"/>
  </bookViews>
  <sheets>
    <sheet name="FR" sheetId="1" r:id="rId1"/>
    <sheet name="CT projet" sheetId="2" r:id="rId2"/>
    <sheet name="Caisse" sheetId="3" r:id="rId3"/>
    <sheet name="ER" sheetId="4" r:id="rId4"/>
    <sheet name="Bilan" sheetId="5" r:id="rId5"/>
    <sheet name="SR" sheetId="6" r:id="rId6"/>
    <sheet name="Emprunt" sheetId="7" r:id="rId7"/>
    <sheet name="AMRT" sheetId="8" r:id="rId8"/>
    <sheet name="Ratios" sheetId="9" r:id="rId9"/>
    <sheet name="Résultats comparatifs" sheetId="10" r:id="rId10"/>
  </sheets>
  <externalReferences>
    <externalReference r:id="rId13"/>
  </externalReferences>
  <definedNames>
    <definedName name="_xlnm.Print_Area" localSheetId="7">'AMRT'!$A$1:$H$27</definedName>
    <definedName name="_xlnm.Print_Area" localSheetId="4">'Bilan'!$A$1:$L$64</definedName>
    <definedName name="_xlnm.Print_Area" localSheetId="2">'Caisse'!$A$1:$AX$86</definedName>
    <definedName name="_xlnm.Print_Area" localSheetId="1">'CT projet'!$A$1:$G$32</definedName>
    <definedName name="_xlnm.Print_Area" localSheetId="6">'Emprunt'!$A$1:$M$45</definedName>
    <definedName name="_xlnm.Print_Area" localSheetId="3">'ER'!$A$1:$H$57</definedName>
    <definedName name="_xlnm.Print_Area" localSheetId="0">'FR'!$A$1:$D$51</definedName>
    <definedName name="_xlnm.Print_Area" localSheetId="8">'Ratios'!$A$1:$H$71</definedName>
    <definedName name="_xlnm.Print_Area" localSheetId="9">'Résultats comparatifs'!$A$1:$CB$80</definedName>
    <definedName name="_xlnm.Print_Area" localSheetId="5">'SR'!$A$1:$E$49</definedName>
  </definedNames>
  <calcPr fullCalcOnLoad="1"/>
</workbook>
</file>

<file path=xl/sharedStrings.xml><?xml version="1.0" encoding="utf-8"?>
<sst xmlns="http://schemas.openxmlformats.org/spreadsheetml/2006/main" count="749" uniqueCount="287">
  <si>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</si>
  <si>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</si>
  <si>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</si>
  <si>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</si>
  <si>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</si>
  <si>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</si>
  <si>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</si>
  <si>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</si>
  <si>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</si>
  <si>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</si>
  <si>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</si>
  <si>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</si>
  <si>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</si>
  <si>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</si>
  <si>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MOIS</t>
  </si>
  <si>
    <t>VENTES TOTALES</t>
  </si>
  <si>
    <t>ENCAISSEMENTS</t>
  </si>
  <si>
    <t>Ventes comptant</t>
  </si>
  <si>
    <t>Rec. - de 30 jours</t>
  </si>
  <si>
    <t>Rec. - 30-60 jours</t>
  </si>
  <si>
    <t>Rec. - 60-90 jours</t>
  </si>
  <si>
    <t>TOTAL ENCAISSEMENTS</t>
  </si>
  <si>
    <t>DECAISSEMENTS</t>
  </si>
  <si>
    <t>Achats comptant</t>
  </si>
  <si>
    <t>Loyer</t>
  </si>
  <si>
    <t>Assurances</t>
  </si>
  <si>
    <t>Téléphone</t>
  </si>
  <si>
    <t>Fournitures de bureau</t>
  </si>
  <si>
    <t>Divers</t>
  </si>
  <si>
    <t>Emprunt CT intérêt</t>
  </si>
  <si>
    <t>TOTAL DECAISSEMENTS</t>
  </si>
  <si>
    <t>SOMMAIRE</t>
  </si>
  <si>
    <t>Encaissements</t>
  </si>
  <si>
    <t>Report encaissements</t>
  </si>
  <si>
    <t>Sout-Total</t>
  </si>
  <si>
    <t>Décaissements</t>
  </si>
  <si>
    <t>Solde banc. ferm.</t>
  </si>
  <si>
    <t>Marge de crédit (disp.)</t>
  </si>
  <si>
    <t>Formation</t>
  </si>
  <si>
    <t>Publicité et promotion</t>
  </si>
  <si>
    <t>Location matériel roulant</t>
  </si>
  <si>
    <t>Déplacements</t>
  </si>
  <si>
    <t>Frais bancaires</t>
  </si>
  <si>
    <t>Revenus</t>
  </si>
  <si>
    <t>Dépenses</t>
  </si>
  <si>
    <t>AN 1</t>
  </si>
  <si>
    <t>AN 2</t>
  </si>
  <si>
    <t>AN 3</t>
  </si>
  <si>
    <t>CMV</t>
  </si>
  <si>
    <t>Total CMV</t>
  </si>
  <si>
    <t>Bénéfice brut</t>
  </si>
  <si>
    <t>Total des dépenses</t>
  </si>
  <si>
    <t>BAAI</t>
  </si>
  <si>
    <t>Amortissement</t>
  </si>
  <si>
    <t>ACTIF</t>
  </si>
  <si>
    <t>Actif à court terme</t>
  </si>
  <si>
    <t>Encaisse</t>
  </si>
  <si>
    <t>Comptes à recevoir</t>
  </si>
  <si>
    <t>Autres</t>
  </si>
  <si>
    <t>Immobilisation</t>
  </si>
  <si>
    <t xml:space="preserve">      amortissement cumulé</t>
  </si>
  <si>
    <t>TOTAL DE L'ACTIF</t>
  </si>
  <si>
    <t>PASSIF ET AVOIR DES ACTIONNAIRES</t>
  </si>
  <si>
    <t>Passif à court terme</t>
  </si>
  <si>
    <t>Marge de crédit</t>
  </si>
  <si>
    <t>Comptes à payer</t>
  </si>
  <si>
    <t>Emprunt</t>
  </si>
  <si>
    <t>Total du passif à court terme</t>
  </si>
  <si>
    <t>Passif à long terme</t>
  </si>
  <si>
    <t>Total du passif à long terme</t>
  </si>
  <si>
    <t xml:space="preserve">Total du passif </t>
  </si>
  <si>
    <t>Avoir du promoteur</t>
  </si>
  <si>
    <t>Capital début de l'année</t>
  </si>
  <si>
    <t xml:space="preserve">   plus : bénéfice net</t>
  </si>
  <si>
    <t xml:space="preserve">            : apports</t>
  </si>
  <si>
    <t xml:space="preserve">   moins : prélèvements</t>
  </si>
  <si>
    <t>Capital fin de l'année</t>
  </si>
  <si>
    <t>Total du passif et de l'avoir</t>
  </si>
  <si>
    <t>Mobilier de bureau</t>
  </si>
  <si>
    <t>Matériel roulant</t>
  </si>
  <si>
    <t>Bâtiment</t>
  </si>
  <si>
    <t>Terrain</t>
  </si>
  <si>
    <t>Intérêt</t>
  </si>
  <si>
    <t>Matériel informatique</t>
  </si>
  <si>
    <t>Année 1</t>
  </si>
  <si>
    <t>Année 2</t>
  </si>
  <si>
    <t>Année 3</t>
  </si>
  <si>
    <t>FRAIS FIXES</t>
  </si>
  <si>
    <t>Immobilisations</t>
  </si>
  <si>
    <t>Immobilisations nettes au début de l'exercice</t>
  </si>
  <si>
    <t>50% de la colonne 3</t>
  </si>
  <si>
    <t>Colonne 2   +       colonne 4</t>
  </si>
  <si>
    <t>Amortissement pour l'année      col. 5 X col. 6.</t>
  </si>
  <si>
    <t>Immobilisations nettes à la fin        col. 2 + col. 3 - col. 7</t>
  </si>
  <si>
    <t>Améliorations locatives</t>
  </si>
  <si>
    <t>Total</t>
  </si>
  <si>
    <t>en % du total</t>
  </si>
  <si>
    <t>FRAIS VARIABLES</t>
  </si>
  <si>
    <t>Achats</t>
  </si>
  <si>
    <t>Sous-traitance</t>
  </si>
  <si>
    <t>SEUIL DE RENTABILITÉ</t>
  </si>
  <si>
    <t>Remboursement prêt I</t>
  </si>
  <si>
    <t>Prêt</t>
  </si>
  <si>
    <t>Paiement</t>
  </si>
  <si>
    <t>Période</t>
  </si>
  <si>
    <t>Capital</t>
  </si>
  <si>
    <t>Solde</t>
  </si>
  <si>
    <t>Remboursement Emprunt LT</t>
  </si>
  <si>
    <t>Coût du projet</t>
  </si>
  <si>
    <t>Fonds de roulement</t>
  </si>
  <si>
    <t>Inventaire de départ</t>
  </si>
  <si>
    <t>IMMOBILISATIONS</t>
  </si>
  <si>
    <t>Équipement et outillage</t>
  </si>
  <si>
    <t>SOUS-TOTAL</t>
  </si>
  <si>
    <t>en  main</t>
  </si>
  <si>
    <t>à acquérir</t>
  </si>
  <si>
    <t>COÛT DU PROJET</t>
  </si>
  <si>
    <t>Financement du projet</t>
  </si>
  <si>
    <t>Mise de fonds en $</t>
  </si>
  <si>
    <t>Transfert d'actifs</t>
  </si>
  <si>
    <t>EMPRUNTS</t>
  </si>
  <si>
    <t>Emprunt à court terme</t>
  </si>
  <si>
    <t>Emprunt à long terme</t>
  </si>
  <si>
    <t>Emprunt FLI</t>
  </si>
  <si>
    <t>Emprunt PPE</t>
  </si>
  <si>
    <t>Hypothèque</t>
  </si>
  <si>
    <t>SUBVENTION</t>
  </si>
  <si>
    <t>FINANCEMENT DU PROJET</t>
  </si>
  <si>
    <t>Emprunt Court Terme (CT)</t>
  </si>
  <si>
    <t>Emprunt Long Terme (LT)</t>
  </si>
  <si>
    <t>INVESTISSEMENT PERSONNEL</t>
  </si>
  <si>
    <t>TOTAL FRAIS VARIABLES</t>
  </si>
  <si>
    <t>TOTAL FRAIS FIXES</t>
  </si>
  <si>
    <t>Remboursement Emprunt PPE</t>
  </si>
  <si>
    <t>Année 4</t>
  </si>
  <si>
    <t>Année 5</t>
  </si>
  <si>
    <t>Taux d'intérêt</t>
  </si>
  <si>
    <t>Taux par période</t>
  </si>
  <si>
    <t>Remboursement FLI à taux fixe sur 3 ans</t>
  </si>
  <si>
    <t>Remboursement FLI à taux variable ou fixe, maximum 5 ans</t>
  </si>
  <si>
    <t>Apports +</t>
  </si>
  <si>
    <t>Gestion de l'exploitation de l'entreprise</t>
  </si>
  <si>
    <t>Marge bénéficiaire brute</t>
  </si>
  <si>
    <t>Ventes totales</t>
  </si>
  <si>
    <t>X 100</t>
  </si>
  <si>
    <t>Marge bénéficiaire nette</t>
  </si>
  <si>
    <t>Bénéfice net</t>
  </si>
  <si>
    <t>Gestion de la dette</t>
  </si>
  <si>
    <t>Avoir du propriétaire</t>
  </si>
  <si>
    <t xml:space="preserve">Bénéfice brut  </t>
  </si>
  <si>
    <t xml:space="preserve">Bénéfice net   </t>
  </si>
  <si>
    <t xml:space="preserve">Actif                      </t>
  </si>
  <si>
    <t xml:space="preserve">Passif                   </t>
  </si>
  <si>
    <t>Endetement</t>
  </si>
  <si>
    <t>Total du passif</t>
  </si>
  <si>
    <t>Total de l'actif</t>
  </si>
  <si>
    <t xml:space="preserve">Actif à court terme   </t>
  </si>
  <si>
    <t>Trésorerie</t>
  </si>
  <si>
    <t>Capacité de remboursement</t>
  </si>
  <si>
    <t>Amortissements</t>
  </si>
  <si>
    <t>Intérêts court terme</t>
  </si>
  <si>
    <t>Intérêts long terme</t>
  </si>
  <si>
    <t>Obligations à rencontrer</t>
  </si>
  <si>
    <t>Dividendes</t>
  </si>
  <si>
    <t>+</t>
  </si>
  <si>
    <t>Remb.de capital</t>
  </si>
  <si>
    <t>Gestion des ressources dans le cas d'une entreprise manufacturière</t>
  </si>
  <si>
    <t>Rotation des actifs</t>
  </si>
  <si>
    <t>Ventes</t>
  </si>
  <si>
    <t>Actifs</t>
  </si>
  <si>
    <t>Rotation des stocks</t>
  </si>
  <si>
    <t>Coût des marchandises vendues</t>
  </si>
  <si>
    <t>Stock moyen</t>
  </si>
  <si>
    <t>Niveau des stocks</t>
  </si>
  <si>
    <t>Coefficient de rotation des stocks</t>
  </si>
  <si>
    <t xml:space="preserve">365 jours                                   </t>
  </si>
  <si>
    <t>Rotation des comptes-clients</t>
  </si>
  <si>
    <t>Compte-clients moyen</t>
  </si>
  <si>
    <t xml:space="preserve">Ventes nettes            </t>
  </si>
  <si>
    <t>Comptes-fournisseurs moyen X 365</t>
  </si>
  <si>
    <t>Actif à court terme moins stocks</t>
  </si>
  <si>
    <t>Période de recouvrement des c-c</t>
  </si>
  <si>
    <t>Coefficient de rotation des c-c</t>
  </si>
  <si>
    <t xml:space="preserve">365 jours                             </t>
  </si>
  <si>
    <t>Période de paiement des c-f</t>
  </si>
  <si>
    <t>Définition</t>
  </si>
  <si>
    <t>Le fonds de roulement représente les liquidités nécessaires pour assumer le fonctionnement quotidien de votre entreprise.  Pour calculer celui-ci, nous additionnons les dépenses courantes des deux premiers mois.</t>
  </si>
  <si>
    <t>CALCUL</t>
  </si>
  <si>
    <t>Salaires des employés</t>
  </si>
  <si>
    <t>Avantages sociaux (20% des salaires)</t>
  </si>
  <si>
    <t>Cotisations et abonnements</t>
  </si>
  <si>
    <t>Entretien et réparation des équipements</t>
  </si>
  <si>
    <t>Entretien et réparation du matériel roulant</t>
  </si>
  <si>
    <t>Total des frais d’exploitation</t>
  </si>
  <si>
    <t>Frais d'ouverture de dossier</t>
  </si>
  <si>
    <t>(A)</t>
  </si>
  <si>
    <t>(B)</t>
  </si>
  <si>
    <t>Salaire dirigeants</t>
  </si>
  <si>
    <t>Taxe d’affaires et permis</t>
  </si>
  <si>
    <t>Total du fonds de roulement (A + B )</t>
  </si>
  <si>
    <t>Électricité/chauffage</t>
  </si>
  <si>
    <t>Emprunt CT capital</t>
  </si>
  <si>
    <t>Prélèvement / retrait</t>
  </si>
  <si>
    <t/>
  </si>
  <si>
    <t>Reportez ce montant à la section 7.2 en définissant si ce montant est disponible maintenant ou si vous devez l'acquérir plus tard.</t>
  </si>
  <si>
    <t>Plan d'affaires</t>
  </si>
  <si>
    <t>7.2  Coût et financement du projet</t>
  </si>
  <si>
    <t>Fonds de réserve (5%)</t>
  </si>
  <si>
    <t>Nom de l'entreprise:</t>
  </si>
  <si>
    <t>Nom du ou des promoteurs:</t>
  </si>
  <si>
    <t>Emprunt LT Capital</t>
  </si>
  <si>
    <t>Emprunt LT Intérêt</t>
  </si>
  <si>
    <t>Total des revenus</t>
  </si>
  <si>
    <t>Stock au début</t>
  </si>
  <si>
    <t>Stock à la fin</t>
  </si>
  <si>
    <t>Bénéfices avant impôts</t>
  </si>
  <si>
    <t>Calcul du seuil de rentabilité</t>
  </si>
  <si>
    <t>Frais fixes</t>
  </si>
  <si>
    <t>1-(Frais variables/Ventes)</t>
  </si>
  <si>
    <t>Septembre</t>
  </si>
  <si>
    <t>Octobre</t>
  </si>
  <si>
    <t>Novembre</t>
  </si>
  <si>
    <t>Décembre</t>
  </si>
  <si>
    <t>Janvier</t>
  </si>
  <si>
    <t>Mars</t>
  </si>
  <si>
    <t>Avril</t>
  </si>
  <si>
    <t>Mai</t>
  </si>
  <si>
    <t>Juin</t>
  </si>
  <si>
    <t>Juillet</t>
  </si>
  <si>
    <t>Août</t>
  </si>
  <si>
    <t>Consultants externes</t>
  </si>
  <si>
    <t xml:space="preserve">Inventaire </t>
  </si>
  <si>
    <t xml:space="preserve">TOTAL </t>
  </si>
  <si>
    <t>Emprunt FLI capital</t>
  </si>
  <si>
    <t>Emprunt FLI intérêt</t>
  </si>
  <si>
    <t>Consultants</t>
  </si>
  <si>
    <t>Emprunt LT</t>
  </si>
  <si>
    <t>S'il vous plaît, ne pas oublier d'enlever la couleur pour imprimer.  Merci.</t>
  </si>
  <si>
    <t>Taux d'amortis-sement</t>
  </si>
  <si>
    <t>Achat d'immobili-sations en cours d'année</t>
  </si>
  <si>
    <t>FONDS DE ROULEMENT</t>
  </si>
  <si>
    <r>
      <t>6.2  BUDGET DE CAISSE PREVISIONNEL 1</t>
    </r>
    <r>
      <rPr>
        <b/>
        <vertAlign val="superscript"/>
        <sz val="16"/>
        <rFont val="Times New Roman"/>
        <family val="1"/>
      </rPr>
      <t>re</t>
    </r>
    <r>
      <rPr>
        <b/>
        <sz val="16"/>
        <rFont val="Times New Roman"/>
        <family val="1"/>
      </rPr>
      <t xml:space="preserve"> ANNÉE</t>
    </r>
  </si>
  <si>
    <r>
      <t>6.2  BUDGET DE CAISSE PREVISIONNEL 2</t>
    </r>
    <r>
      <rPr>
        <b/>
        <vertAlign val="superscript"/>
        <sz val="16"/>
        <rFont val="Times New Roman"/>
        <family val="1"/>
      </rPr>
      <t>e</t>
    </r>
    <r>
      <rPr>
        <b/>
        <sz val="16"/>
        <rFont val="Times New Roman"/>
        <family val="1"/>
      </rPr>
      <t xml:space="preserve"> ANNÉE</t>
    </r>
  </si>
  <si>
    <r>
      <t>6.2  BUDGET DE CAISSE PREVISIONNEL 3</t>
    </r>
    <r>
      <rPr>
        <b/>
        <vertAlign val="superscript"/>
        <sz val="16"/>
        <rFont val="Times New Roman"/>
        <family val="1"/>
      </rPr>
      <t>e</t>
    </r>
    <r>
      <rPr>
        <b/>
        <sz val="16"/>
        <rFont val="Times New Roman"/>
        <family val="1"/>
      </rPr>
      <t xml:space="preserve"> ANNÉE</t>
    </r>
  </si>
  <si>
    <t>7.3  États des résultats</t>
  </si>
  <si>
    <t>6.4  Bilan prévisionnel</t>
  </si>
  <si>
    <t>6.5  Seuil de rentabilité</t>
  </si>
  <si>
    <t>Immobilisations et tableau d’amortissements</t>
  </si>
  <si>
    <t>Fourn. 30-60</t>
  </si>
  <si>
    <t>Fourn. 60-90</t>
  </si>
  <si>
    <t>Fonds Jeunes promoteurs</t>
  </si>
  <si>
    <t>Fonds Économie sociale</t>
  </si>
  <si>
    <t>Subvention salariale</t>
  </si>
  <si>
    <t>Autres revenus (STA, FJP, FES, sub.sal.)</t>
  </si>
  <si>
    <t>Actifs en main</t>
  </si>
  <si>
    <t>Achat équipement et outillage</t>
  </si>
  <si>
    <t>Achat bâtiment</t>
  </si>
  <si>
    <t>Achat terrain</t>
  </si>
  <si>
    <t>Achat informatique</t>
  </si>
  <si>
    <t>Remboursement prêt FCJE à taux régressif</t>
  </si>
  <si>
    <t>(préférentiel de la CIBC -2% congé de capital, -1% + capital, prime suivant + capital, maximum 5 ans)</t>
  </si>
  <si>
    <t>RÉSULTATS COMPARATIFS PREMIÈRE ANNÉE</t>
  </si>
  <si>
    <t>RÉSULTATS COMPARATIFS DEUXIÈME ANNÉE</t>
  </si>
  <si>
    <t>RÉSULTATS COMPARATIFS TROISIÈME ANNÉE</t>
  </si>
  <si>
    <t>Emprunt FCJE Capital</t>
  </si>
  <si>
    <t>Emprunt FCJE Intérêt</t>
  </si>
  <si>
    <t>Emprunt FCJE</t>
  </si>
  <si>
    <t>RÉEL</t>
  </si>
  <si>
    <t>PRÉV.</t>
  </si>
  <si>
    <t>Écart :</t>
  </si>
  <si>
    <t>REVENUS</t>
  </si>
  <si>
    <t>de REVENUS atteintes à</t>
  </si>
  <si>
    <t>de DÉPENSES atteintes à</t>
  </si>
  <si>
    <t>PRÉVISIONS</t>
  </si>
  <si>
    <t>février</t>
  </si>
  <si>
    <t>Subvention (STA, FJP, FES, subv. Sal.)</t>
  </si>
  <si>
    <t>Autres financements</t>
  </si>
  <si>
    <t>Achat mobilier bureau</t>
  </si>
  <si>
    <t>Achat matériel roulant</t>
  </si>
  <si>
    <t>Fourn. De 30 jours</t>
  </si>
  <si>
    <t>Salaires représentants</t>
  </si>
  <si>
    <t>Avantages sociaux/commissions</t>
  </si>
  <si>
    <t>Internet</t>
  </si>
  <si>
    <t>Mise à jour logiciels informatiques</t>
  </si>
  <si>
    <t>Honoraires professionnels</t>
  </si>
  <si>
    <t>Frais d’immatriculation</t>
  </si>
  <si>
    <t>Frais de représentation</t>
  </si>
</sst>
</file>

<file path=xl/styles.xml><?xml version="1.0" encoding="utf-8"?>
<styleSheet xmlns="http://schemas.openxmlformats.org/spreadsheetml/2006/main">
  <numFmts count="5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#,##0.00\ &quot;$&quot;"/>
    <numFmt numFmtId="190" formatCode="#,##0.00\ _$"/>
    <numFmt numFmtId="191" formatCode="#,##0\ _$"/>
    <numFmt numFmtId="192" formatCode="#,##0\ &quot;$&quot;"/>
    <numFmt numFmtId="193" formatCode="#,##0.00&quot;$&quot;_);\(#,##0.00&quot;$&quot;\)"/>
    <numFmt numFmtId="194" formatCode="#,##0&quot;$&quot;_);\(#,##0&quot;$&quot;\)"/>
    <numFmt numFmtId="195" formatCode="0.0000_)"/>
    <numFmt numFmtId="196" formatCode="0.0%"/>
    <numFmt numFmtId="197" formatCode="0.000"/>
    <numFmt numFmtId="198" formatCode="0.0000"/>
    <numFmt numFmtId="199" formatCode="_-* #,##0.000\ &quot;$&quot;_-;\-* #,##0.000\ &quot;$&quot;_-;_-* &quot;-&quot;??\ &quot;$&quot;_-;_-@_-"/>
    <numFmt numFmtId="200" formatCode="_-* #,##0.0000\ &quot;$&quot;_-;\-* #,##0.0000\ &quot;$&quot;_-;_-* &quot;-&quot;??\ &quot;$&quot;_-;_-@_-"/>
    <numFmt numFmtId="201" formatCode="_ * #,##0.0000_)\ _$_ ;_ * \(#,##0.0000\)\ _$_ ;_ * &quot;-&quot;????_)\ _$_ ;_ @_ "/>
    <numFmt numFmtId="202" formatCode="0_);\(0\)"/>
    <numFmt numFmtId="203" formatCode="0.0_);\(0.0\)"/>
    <numFmt numFmtId="204" formatCode="0.00_);\(0.00\)"/>
    <numFmt numFmtId="205" formatCode="#,##0\ &quot;$&quot;_-"/>
    <numFmt numFmtId="206" formatCode="0;[Red]0"/>
    <numFmt numFmtId="207" formatCode="#,##0.00\ _$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 MT"/>
      <family val="2"/>
    </font>
    <font>
      <sz val="14"/>
      <name val="Arial MT"/>
      <family val="2"/>
    </font>
    <font>
      <sz val="10"/>
      <color indexed="12"/>
      <name val="Courier"/>
      <family val="0"/>
    </font>
    <font>
      <b/>
      <sz val="14"/>
      <name val="Arial MT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i/>
      <u val="single"/>
      <sz val="14"/>
      <name val="Arial MT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 applyProtection="1">
      <alignment/>
      <protection/>
    </xf>
    <xf numFmtId="188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188" fontId="0" fillId="3" borderId="1" xfId="0" applyNumberForma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/>
    </xf>
    <xf numFmtId="10" fontId="0" fillId="2" borderId="2" xfId="0" applyNumberFormat="1" applyFill="1" applyBorder="1" applyAlignment="1" applyProtection="1">
      <alignment/>
      <protection/>
    </xf>
    <xf numFmtId="188" fontId="0" fillId="2" borderId="3" xfId="0" applyNumberFormat="1" applyFill="1" applyBorder="1" applyAlignment="1" applyProtection="1">
      <alignment/>
      <protection/>
    </xf>
    <xf numFmtId="0" fontId="7" fillId="2" borderId="4" xfId="0" applyFont="1" applyFill="1" applyBorder="1" applyAlignment="1" quotePrefix="1">
      <alignment horizontal="left"/>
    </xf>
    <xf numFmtId="188" fontId="0" fillId="2" borderId="5" xfId="0" applyNumberFormat="1" applyFill="1" applyBorder="1" applyAlignment="1" applyProtection="1">
      <alignment/>
      <protection/>
    </xf>
    <xf numFmtId="188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90" fontId="0" fillId="3" borderId="1" xfId="0" applyNumberFormat="1" applyFill="1" applyBorder="1" applyAlignment="1" applyProtection="1">
      <alignment/>
      <protection/>
    </xf>
    <xf numFmtId="188" fontId="0" fillId="3" borderId="0" xfId="0" applyNumberFormat="1" applyFill="1" applyBorder="1" applyAlignment="1" applyProtection="1">
      <alignment/>
      <protection/>
    </xf>
    <xf numFmtId="188" fontId="0" fillId="3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6" fillId="2" borderId="0" xfId="0" applyNumberFormat="1" applyFont="1" applyFill="1" applyBorder="1" applyAlignment="1" applyProtection="1">
      <alignment horizontal="center"/>
      <protection locked="0"/>
    </xf>
    <xf numFmtId="193" fontId="0" fillId="2" borderId="0" xfId="0" applyNumberFormat="1" applyFill="1" applyBorder="1" applyAlignment="1" applyProtection="1">
      <alignment horizontal="center"/>
      <protection/>
    </xf>
    <xf numFmtId="195" fontId="6" fillId="2" borderId="0" xfId="0" applyNumberFormat="1" applyFont="1" applyFill="1" applyBorder="1" applyAlignment="1" applyProtection="1">
      <alignment/>
      <protection locked="0"/>
    </xf>
    <xf numFmtId="188" fontId="6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198" fontId="6" fillId="2" borderId="0" xfId="0" applyNumberFormat="1" applyFont="1" applyFill="1" applyBorder="1" applyAlignment="1" applyProtection="1">
      <alignment/>
      <protection locked="0"/>
    </xf>
    <xf numFmtId="188" fontId="0" fillId="2" borderId="1" xfId="0" applyNumberFormat="1" applyFill="1" applyBorder="1" applyAlignment="1" applyProtection="1">
      <alignment/>
      <protection/>
    </xf>
    <xf numFmtId="190" fontId="0" fillId="3" borderId="0" xfId="0" applyNumberFormat="1" applyFill="1" applyBorder="1" applyAlignment="1" applyProtection="1">
      <alignment/>
      <protection/>
    </xf>
    <xf numFmtId="10" fontId="6" fillId="2" borderId="0" xfId="21" applyNumberFormat="1" applyFont="1" applyFill="1" applyBorder="1" applyAlignment="1" applyProtection="1">
      <alignment/>
      <protection locked="0"/>
    </xf>
    <xf numFmtId="193" fontId="0" fillId="2" borderId="0" xfId="0" applyNumberFormat="1" applyFill="1" applyBorder="1" applyAlignment="1" applyProtection="1">
      <alignment/>
      <protection/>
    </xf>
    <xf numFmtId="10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196" fontId="0" fillId="2" borderId="0" xfId="21" applyNumberForma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0" fontId="0" fillId="2" borderId="0" xfId="0" applyNumberFormat="1" applyFill="1" applyBorder="1" applyAlignment="1" applyProtection="1">
      <alignment/>
      <protection/>
    </xf>
    <xf numFmtId="0" fontId="7" fillId="2" borderId="7" xfId="0" applyFont="1" applyFill="1" applyBorder="1" applyAlignment="1" quotePrefix="1">
      <alignment horizontal="left"/>
    </xf>
    <xf numFmtId="189" fontId="0" fillId="3" borderId="0" xfId="0" applyNumberFormat="1" applyFill="1" applyBorder="1" applyAlignment="1" applyProtection="1">
      <alignment horizontal="center"/>
      <protection/>
    </xf>
    <xf numFmtId="189" fontId="0" fillId="2" borderId="0" xfId="0" applyNumberFormat="1" applyFill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88" fontId="0" fillId="3" borderId="0" xfId="0" applyNumberFormat="1" applyFill="1" applyBorder="1" applyAlignment="1" applyProtection="1" quotePrefix="1">
      <alignment horizontal="center"/>
      <protection/>
    </xf>
    <xf numFmtId="190" fontId="0" fillId="0" borderId="0" xfId="0" applyNumberForma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189" fontId="0" fillId="0" borderId="0" xfId="0" applyNumberFormat="1" applyFill="1" applyBorder="1" applyAlignment="1">
      <alignment/>
    </xf>
    <xf numFmtId="190" fontId="0" fillId="5" borderId="0" xfId="0" applyNumberFormat="1" applyFill="1" applyBorder="1" applyAlignment="1" applyProtection="1">
      <alignment/>
      <protection/>
    </xf>
    <xf numFmtId="190" fontId="0" fillId="6" borderId="0" xfId="0" applyNumberFormat="1" applyFill="1" applyBorder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190" fontId="0" fillId="5" borderId="1" xfId="0" applyNumberFormat="1" applyFill="1" applyBorder="1" applyAlignment="1" applyProtection="1">
      <alignment/>
      <protection/>
    </xf>
    <xf numFmtId="190" fontId="0" fillId="6" borderId="1" xfId="0" applyNumberFormat="1" applyFill="1" applyBorder="1" applyAlignment="1" applyProtection="1">
      <alignment/>
      <protection/>
    </xf>
    <xf numFmtId="190" fontId="0" fillId="6" borderId="3" xfId="0" applyNumberFormat="1" applyFill="1" applyBorder="1" applyAlignment="1" applyProtection="1">
      <alignment/>
      <protection/>
    </xf>
    <xf numFmtId="190" fontId="0" fillId="6" borderId="9" xfId="0" applyNumberFormat="1" applyFill="1" applyBorder="1" applyAlignment="1" applyProtection="1">
      <alignment/>
      <protection/>
    </xf>
    <xf numFmtId="190" fontId="0" fillId="6" borderId="10" xfId="0" applyNumberFormat="1" applyFill="1" applyBorder="1" applyAlignment="1" applyProtection="1">
      <alignment/>
      <protection/>
    </xf>
    <xf numFmtId="189" fontId="0" fillId="6" borderId="0" xfId="0" applyNumberForma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40" fontId="9" fillId="0" borderId="0" xfId="0" applyNumberFormat="1" applyFont="1" applyBorder="1" applyAlignment="1">
      <alignment/>
    </xf>
    <xf numFmtId="40" fontId="9" fillId="0" borderId="14" xfId="0" applyNumberFormat="1" applyFont="1" applyFill="1" applyBorder="1" applyAlignment="1">
      <alignment/>
    </xf>
    <xf numFmtId="40" fontId="16" fillId="0" borderId="0" xfId="0" applyNumberFormat="1" applyFont="1" applyBorder="1" applyAlignment="1">
      <alignment/>
    </xf>
    <xf numFmtId="40" fontId="16" fillId="0" borderId="14" xfId="0" applyNumberFormat="1" applyFont="1" applyFill="1" applyBorder="1" applyAlignment="1">
      <alignment/>
    </xf>
    <xf numFmtId="40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7" borderId="0" xfId="0" applyFont="1" applyFill="1" applyAlignment="1">
      <alignment/>
    </xf>
    <xf numFmtId="0" fontId="16" fillId="7" borderId="0" xfId="0" applyFont="1" applyFill="1" applyAlignment="1">
      <alignment horizontal="center"/>
    </xf>
    <xf numFmtId="0" fontId="9" fillId="7" borderId="0" xfId="0" applyFont="1" applyFill="1" applyAlignment="1" quotePrefix="1">
      <alignment horizontal="left"/>
    </xf>
    <xf numFmtId="165" fontId="9" fillId="7" borderId="15" xfId="0" applyNumberFormat="1" applyFont="1" applyFill="1" applyBorder="1" applyAlignment="1">
      <alignment horizontal="center"/>
    </xf>
    <xf numFmtId="165" fontId="16" fillId="7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7" borderId="16" xfId="19" applyNumberFormat="1" applyFont="1" applyFill="1" applyBorder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165" fontId="9" fillId="0" borderId="0" xfId="0" applyNumberFormat="1" applyFont="1" applyAlignment="1">
      <alignment horizontal="center"/>
    </xf>
    <xf numFmtId="165" fontId="9" fillId="7" borderId="17" xfId="19" applyNumberFormat="1" applyFont="1" applyFill="1" applyBorder="1" applyAlignment="1">
      <alignment horizontal="center"/>
    </xf>
    <xf numFmtId="200" fontId="9" fillId="0" borderId="0" xfId="19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9" fillId="0" borderId="18" xfId="0" applyFont="1" applyBorder="1" applyAlignment="1">
      <alignment/>
    </xf>
    <xf numFmtId="192" fontId="9" fillId="0" borderId="18" xfId="0" applyNumberFormat="1" applyFont="1" applyBorder="1" applyAlignment="1">
      <alignment horizontal="center"/>
    </xf>
    <xf numFmtId="192" fontId="9" fillId="7" borderId="18" xfId="0" applyNumberFormat="1" applyFont="1" applyFill="1" applyBorder="1" applyAlignment="1">
      <alignment horizontal="center"/>
    </xf>
    <xf numFmtId="9" fontId="9" fillId="7" borderId="18" xfId="21" applyFont="1" applyFill="1" applyBorder="1" applyAlignment="1">
      <alignment horizontal="center"/>
    </xf>
    <xf numFmtId="192" fontId="20" fillId="7" borderId="18" xfId="0" applyNumberFormat="1" applyFont="1" applyFill="1" applyBorder="1" applyAlignment="1">
      <alignment horizontal="center"/>
    </xf>
    <xf numFmtId="192" fontId="9" fillId="0" borderId="0" xfId="0" applyNumberFormat="1" applyFont="1" applyAlignment="1">
      <alignment horizontal="center"/>
    </xf>
    <xf numFmtId="9" fontId="9" fillId="0" borderId="0" xfId="21" applyFont="1" applyAlignment="1">
      <alignment horizontal="center"/>
    </xf>
    <xf numFmtId="0" fontId="9" fillId="0" borderId="18" xfId="0" applyFont="1" applyFill="1" applyBorder="1" applyAlignment="1">
      <alignment/>
    </xf>
    <xf numFmtId="192" fontId="9" fillId="0" borderId="18" xfId="0" applyNumberFormat="1" applyFont="1" applyFill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21" fillId="0" borderId="0" xfId="0" applyFont="1" applyAlignment="1">
      <alignment/>
    </xf>
    <xf numFmtId="192" fontId="19" fillId="7" borderId="18" xfId="0" applyNumberFormat="1" applyFont="1" applyFill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19" fillId="8" borderId="18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7" borderId="18" xfId="0" applyFont="1" applyFill="1" applyBorder="1" applyAlignment="1" applyProtection="1">
      <alignment horizontal="center"/>
      <protection locked="0"/>
    </xf>
    <xf numFmtId="0" fontId="15" fillId="8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/>
      <protection locked="0"/>
    </xf>
    <xf numFmtId="38" fontId="14" fillId="7" borderId="18" xfId="0" applyNumberFormat="1" applyFont="1" applyFill="1" applyBorder="1" applyAlignment="1" applyProtection="1" quotePrefix="1">
      <alignment horizontal="center"/>
      <protection locked="0"/>
    </xf>
    <xf numFmtId="38" fontId="15" fillId="0" borderId="18" xfId="0" applyNumberFormat="1" applyFont="1" applyFill="1" applyBorder="1" applyAlignment="1" applyProtection="1">
      <alignment horizontal="center"/>
      <protection locked="0"/>
    </xf>
    <xf numFmtId="38" fontId="14" fillId="0" borderId="18" xfId="0" applyNumberFormat="1" applyFont="1" applyFill="1" applyBorder="1" applyAlignment="1" applyProtection="1" quotePrefix="1">
      <alignment horizontal="center"/>
      <protection locked="0"/>
    </xf>
    <xf numFmtId="0" fontId="14" fillId="0" borderId="18" xfId="0" applyFont="1" applyBorder="1" applyAlignment="1" applyProtection="1">
      <alignment/>
      <protection locked="0"/>
    </xf>
    <xf numFmtId="38" fontId="14" fillId="9" borderId="18" xfId="0" applyNumberFormat="1" applyFont="1" applyFill="1" applyBorder="1" applyAlignment="1" applyProtection="1" quotePrefix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 locked="0"/>
    </xf>
    <xf numFmtId="38" fontId="14" fillId="0" borderId="0" xfId="0" applyNumberFormat="1" applyFont="1" applyFill="1" applyAlignment="1" applyProtection="1">
      <alignment horizontal="center"/>
      <protection locked="0"/>
    </xf>
    <xf numFmtId="38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/>
      <protection locked="0"/>
    </xf>
    <xf numFmtId="38" fontId="14" fillId="0" borderId="20" xfId="0" applyNumberFormat="1" applyFont="1" applyFill="1" applyBorder="1" applyAlignment="1" applyProtection="1">
      <alignment horizontal="center"/>
      <protection locked="0"/>
    </xf>
    <xf numFmtId="0" fontId="15" fillId="8" borderId="19" xfId="0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 horizontal="center"/>
      <protection locked="0"/>
    </xf>
    <xf numFmtId="38" fontId="14" fillId="7" borderId="18" xfId="0" applyNumberFormat="1" applyFont="1" applyFill="1" applyBorder="1" applyAlignment="1" applyProtection="1">
      <alignment horizontal="center"/>
      <protection locked="0"/>
    </xf>
    <xf numFmtId="38" fontId="14" fillId="0" borderId="18" xfId="0" applyNumberFormat="1" applyFont="1" applyFill="1" applyBorder="1" applyAlignment="1" applyProtection="1">
      <alignment horizontal="center"/>
      <protection locked="0"/>
    </xf>
    <xf numFmtId="38" fontId="14" fillId="0" borderId="18" xfId="0" applyNumberFormat="1" applyFont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 quotePrefix="1">
      <alignment horizontal="left"/>
      <protection locked="0"/>
    </xf>
    <xf numFmtId="0" fontId="14" fillId="0" borderId="18" xfId="0" applyFont="1" applyBorder="1" applyAlignment="1" applyProtection="1" quotePrefix="1">
      <alignment horizontal="left"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15" fillId="8" borderId="18" xfId="0" applyFont="1" applyFill="1" applyBorder="1" applyAlignment="1" applyProtection="1">
      <alignment/>
      <protection locked="0"/>
    </xf>
    <xf numFmtId="38" fontId="14" fillId="9" borderId="18" xfId="0" applyNumberFormat="1" applyFont="1" applyFill="1" applyBorder="1" applyAlignment="1" applyProtection="1">
      <alignment horizontal="center"/>
      <protection locked="0"/>
    </xf>
    <xf numFmtId="38" fontId="14" fillId="10" borderId="18" xfId="0" applyNumberFormat="1" applyFont="1" applyFill="1" applyBorder="1" applyAlignment="1" applyProtection="1">
      <alignment horizontal="center"/>
      <protection locked="0"/>
    </xf>
    <xf numFmtId="38" fontId="14" fillId="4" borderId="18" xfId="0" applyNumberFormat="1" applyFont="1" applyFill="1" applyBorder="1" applyAlignment="1" applyProtection="1">
      <alignment horizontal="center"/>
      <protection locked="0"/>
    </xf>
    <xf numFmtId="38" fontId="14" fillId="7" borderId="0" xfId="0" applyNumberFormat="1" applyFont="1" applyFill="1" applyAlignment="1" applyProtection="1">
      <alignment horizontal="center"/>
      <protection locked="0"/>
    </xf>
    <xf numFmtId="0" fontId="14" fillId="0" borderId="15" xfId="0" applyFon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9" fontId="9" fillId="0" borderId="14" xfId="21" applyFont="1" applyBorder="1" applyAlignment="1">
      <alignment horizontal="center"/>
    </xf>
    <xf numFmtId="0" fontId="9" fillId="7" borderId="0" xfId="0" applyFont="1" applyFill="1" applyBorder="1" applyAlignment="1">
      <alignment/>
    </xf>
    <xf numFmtId="40" fontId="9" fillId="7" borderId="0" xfId="0" applyNumberFormat="1" applyFont="1" applyFill="1" applyBorder="1" applyAlignment="1">
      <alignment/>
    </xf>
    <xf numFmtId="9" fontId="9" fillId="7" borderId="0" xfId="21" applyFont="1" applyFill="1" applyBorder="1" applyAlignment="1">
      <alignment horizontal="center"/>
    </xf>
    <xf numFmtId="9" fontId="9" fillId="7" borderId="14" xfId="21" applyFont="1" applyFill="1" applyBorder="1" applyAlignment="1">
      <alignment horizontal="center"/>
    </xf>
    <xf numFmtId="40" fontId="16" fillId="7" borderId="0" xfId="0" applyNumberFormat="1" applyFont="1" applyFill="1" applyBorder="1" applyAlignment="1">
      <alignment/>
    </xf>
    <xf numFmtId="9" fontId="16" fillId="7" borderId="0" xfId="21" applyFont="1" applyFill="1" applyBorder="1" applyAlignment="1">
      <alignment horizontal="center"/>
    </xf>
    <xf numFmtId="9" fontId="16" fillId="7" borderId="14" xfId="21" applyFont="1" applyFill="1" applyBorder="1" applyAlignment="1">
      <alignment horizontal="center"/>
    </xf>
    <xf numFmtId="9" fontId="9" fillId="0" borderId="0" xfId="21" applyFont="1" applyBorder="1" applyAlignment="1">
      <alignment horizontal="center"/>
    </xf>
    <xf numFmtId="0" fontId="16" fillId="0" borderId="21" xfId="0" applyFont="1" applyBorder="1" applyAlignment="1">
      <alignment/>
    </xf>
    <xf numFmtId="0" fontId="9" fillId="0" borderId="16" xfId="0" applyFont="1" applyBorder="1" applyAlignment="1">
      <alignment/>
    </xf>
    <xf numFmtId="40" fontId="16" fillId="7" borderId="16" xfId="0" applyNumberFormat="1" applyFont="1" applyFill="1" applyBorder="1" applyAlignment="1">
      <alignment/>
    </xf>
    <xf numFmtId="9" fontId="9" fillId="7" borderId="16" xfId="21" applyFont="1" applyFill="1" applyBorder="1" applyAlignment="1">
      <alignment horizontal="center"/>
    </xf>
    <xf numFmtId="9" fontId="9" fillId="7" borderId="22" xfId="21" applyFont="1" applyFill="1" applyBorder="1" applyAlignment="1">
      <alignment horizontal="center"/>
    </xf>
    <xf numFmtId="0" fontId="16" fillId="0" borderId="2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206" fontId="9" fillId="0" borderId="0" xfId="0" applyNumberFormat="1" applyFont="1" applyFill="1" applyBorder="1" applyAlignment="1">
      <alignment/>
    </xf>
    <xf numFmtId="206" fontId="9" fillId="0" borderId="0" xfId="0" applyNumberFormat="1" applyFont="1" applyFill="1" applyBorder="1" applyAlignment="1">
      <alignment horizontal="center"/>
    </xf>
    <xf numFmtId="206" fontId="9" fillId="0" borderId="14" xfId="0" applyNumberFormat="1" applyFont="1" applyFill="1" applyBorder="1" applyAlignment="1">
      <alignment horizontal="center"/>
    </xf>
    <xf numFmtId="206" fontId="9" fillId="7" borderId="15" xfId="0" applyNumberFormat="1" applyFont="1" applyFill="1" applyBorder="1" applyAlignment="1">
      <alignment horizontal="center"/>
    </xf>
    <xf numFmtId="206" fontId="9" fillId="7" borderId="24" xfId="0" applyNumberFormat="1" applyFont="1" applyFill="1" applyBorder="1" applyAlignment="1">
      <alignment horizontal="center"/>
    </xf>
    <xf numFmtId="206" fontId="9" fillId="0" borderId="25" xfId="0" applyNumberFormat="1" applyFont="1" applyFill="1" applyBorder="1" applyAlignment="1">
      <alignment horizontal="center"/>
    </xf>
    <xf numFmtId="206" fontId="9" fillId="0" borderId="26" xfId="0" applyNumberFormat="1" applyFont="1" applyFill="1" applyBorder="1" applyAlignment="1">
      <alignment horizontal="center"/>
    </xf>
    <xf numFmtId="206" fontId="9" fillId="7" borderId="27" xfId="0" applyNumberFormat="1" applyFont="1" applyFill="1" applyBorder="1" applyAlignment="1">
      <alignment horizontal="center"/>
    </xf>
    <xf numFmtId="206" fontId="9" fillId="7" borderId="28" xfId="0" applyNumberFormat="1" applyFont="1" applyFill="1" applyBorder="1" applyAlignment="1">
      <alignment horizontal="center"/>
    </xf>
    <xf numFmtId="206" fontId="9" fillId="7" borderId="0" xfId="0" applyNumberFormat="1" applyFont="1" applyFill="1" applyBorder="1" applyAlignment="1">
      <alignment/>
    </xf>
    <xf numFmtId="206" fontId="9" fillId="7" borderId="29" xfId="0" applyNumberFormat="1" applyFont="1" applyFill="1" applyBorder="1" applyAlignment="1">
      <alignment/>
    </xf>
    <xf numFmtId="206" fontId="9" fillId="7" borderId="0" xfId="0" applyNumberFormat="1" applyFont="1" applyFill="1" applyBorder="1" applyAlignment="1">
      <alignment horizontal="center"/>
    </xf>
    <xf numFmtId="206" fontId="9" fillId="7" borderId="14" xfId="0" applyNumberFormat="1" applyFont="1" applyFill="1" applyBorder="1" applyAlignment="1">
      <alignment horizontal="center"/>
    </xf>
    <xf numFmtId="206" fontId="16" fillId="7" borderId="3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06" fontId="9" fillId="0" borderId="15" xfId="0" applyNumberFormat="1" applyFont="1" applyFill="1" applyBorder="1" applyAlignment="1">
      <alignment horizontal="center"/>
    </xf>
    <xf numFmtId="206" fontId="9" fillId="0" borderId="24" xfId="0" applyNumberFormat="1" applyFont="1" applyFill="1" applyBorder="1" applyAlignment="1">
      <alignment horizontal="center"/>
    </xf>
    <xf numFmtId="206" fontId="9" fillId="0" borderId="29" xfId="0" applyNumberFormat="1" applyFont="1" applyFill="1" applyBorder="1" applyAlignment="1">
      <alignment horizontal="center"/>
    </xf>
    <xf numFmtId="206" fontId="16" fillId="7" borderId="31" xfId="0" applyNumberFormat="1" applyFont="1" applyFill="1" applyBorder="1" applyAlignment="1">
      <alignment horizontal="center"/>
    </xf>
    <xf numFmtId="206" fontId="16" fillId="7" borderId="32" xfId="0" applyNumberFormat="1" applyFont="1" applyFill="1" applyBorder="1" applyAlignment="1">
      <alignment horizontal="center"/>
    </xf>
    <xf numFmtId="206" fontId="16" fillId="7" borderId="33" xfId="0" applyNumberFormat="1" applyFont="1" applyFill="1" applyBorder="1" applyAlignment="1">
      <alignment horizontal="center"/>
    </xf>
    <xf numFmtId="206" fontId="16" fillId="7" borderId="10" xfId="0" applyNumberFormat="1" applyFont="1" applyFill="1" applyBorder="1" applyAlignment="1">
      <alignment horizontal="center"/>
    </xf>
    <xf numFmtId="206" fontId="16" fillId="7" borderId="3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206" fontId="9" fillId="0" borderId="16" xfId="0" applyNumberFormat="1" applyFont="1" applyFill="1" applyBorder="1" applyAlignment="1">
      <alignment/>
    </xf>
    <xf numFmtId="206" fontId="9" fillId="0" borderId="16" xfId="0" applyNumberFormat="1" applyFont="1" applyFill="1" applyBorder="1" applyAlignment="1">
      <alignment horizontal="center"/>
    </xf>
    <xf numFmtId="206" fontId="9" fillId="0" borderId="22" xfId="0" applyNumberFormat="1" applyFont="1" applyFill="1" applyBorder="1" applyAlignment="1">
      <alignment horizontal="center"/>
    </xf>
    <xf numFmtId="206" fontId="9" fillId="0" borderId="0" xfId="0" applyNumberFormat="1" applyFont="1" applyAlignment="1">
      <alignment/>
    </xf>
    <xf numFmtId="206" fontId="9" fillId="0" borderId="0" xfId="0" applyNumberFormat="1" applyFont="1" applyAlignment="1">
      <alignment horizontal="center"/>
    </xf>
    <xf numFmtId="206" fontId="9" fillId="7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23" xfId="0" applyFont="1" applyBorder="1" applyAlignment="1">
      <alignment/>
    </xf>
    <xf numFmtId="40" fontId="16" fillId="0" borderId="16" xfId="0" applyNumberFormat="1" applyFont="1" applyBorder="1" applyAlignment="1">
      <alignment/>
    </xf>
    <xf numFmtId="40" fontId="16" fillId="0" borderId="22" xfId="0" applyNumberFormat="1" applyFont="1" applyFill="1" applyBorder="1" applyAlignment="1">
      <alignment/>
    </xf>
    <xf numFmtId="188" fontId="0" fillId="0" borderId="7" xfId="0" applyNumberFormat="1" applyBorder="1" applyAlignment="1" applyProtection="1">
      <alignment/>
      <protection/>
    </xf>
    <xf numFmtId="188" fontId="0" fillId="3" borderId="1" xfId="0" applyNumberFormat="1" applyFill="1" applyBorder="1" applyAlignment="1" applyProtection="1" quotePrefix="1">
      <alignment horizontal="center"/>
      <protection/>
    </xf>
    <xf numFmtId="0" fontId="0" fillId="0" borderId="7" xfId="0" applyBorder="1" applyAlignment="1">
      <alignment/>
    </xf>
    <xf numFmtId="190" fontId="0" fillId="0" borderId="1" xfId="0" applyNumberForma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190" fontId="0" fillId="0" borderId="35" xfId="0" applyNumberFormat="1" applyFill="1" applyBorder="1" applyAlignment="1" applyProtection="1">
      <alignment/>
      <protection/>
    </xf>
    <xf numFmtId="190" fontId="0" fillId="0" borderId="3" xfId="0" applyNumberFormat="1" applyFill="1" applyBorder="1" applyAlignment="1" applyProtection="1">
      <alignment/>
      <protection/>
    </xf>
    <xf numFmtId="10" fontId="0" fillId="2" borderId="5" xfId="0" applyNumberForma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190" fontId="0" fillId="0" borderId="9" xfId="0" applyNumberForma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0" borderId="4" xfId="0" applyFont="1" applyFill="1" applyBorder="1" applyAlignment="1">
      <alignment/>
    </xf>
    <xf numFmtId="0" fontId="7" fillId="2" borderId="36" xfId="0" applyFont="1" applyFill="1" applyBorder="1" applyAlignment="1" quotePrefix="1">
      <alignment horizontal="left"/>
    </xf>
    <xf numFmtId="0" fontId="0" fillId="2" borderId="37" xfId="0" applyFill="1" applyBorder="1" applyAlignment="1">
      <alignment/>
    </xf>
    <xf numFmtId="0" fontId="4" fillId="2" borderId="36" xfId="0" applyFont="1" applyFill="1" applyBorder="1" applyAlignment="1" quotePrefix="1">
      <alignment horizontal="left"/>
    </xf>
    <xf numFmtId="188" fontId="0" fillId="3" borderId="7" xfId="0" applyNumberFormat="1" applyFill="1" applyBorder="1" applyAlignment="1" applyProtection="1">
      <alignment/>
      <protection/>
    </xf>
    <xf numFmtId="0" fontId="0" fillId="2" borderId="38" xfId="0" applyFill="1" applyBorder="1" applyAlignment="1">
      <alignment/>
    </xf>
    <xf numFmtId="190" fontId="0" fillId="6" borderId="39" xfId="0" applyNumberFormat="1" applyFill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2" fontId="0" fillId="6" borderId="1" xfId="0" applyNumberFormat="1" applyFill="1" applyBorder="1" applyAlignment="1" applyProtection="1">
      <alignment/>
      <protection/>
    </xf>
    <xf numFmtId="188" fontId="0" fillId="2" borderId="9" xfId="0" applyNumberFormat="1" applyFill="1" applyBorder="1" applyAlignment="1" applyProtection="1">
      <alignment/>
      <protection/>
    </xf>
    <xf numFmtId="188" fontId="0" fillId="0" borderId="6" xfId="0" applyNumberFormat="1" applyBorder="1" applyAlignment="1" applyProtection="1">
      <alignment/>
      <protection/>
    </xf>
    <xf numFmtId="0" fontId="0" fillId="2" borderId="35" xfId="0" applyFill="1" applyBorder="1" applyAlignment="1">
      <alignment/>
    </xf>
    <xf numFmtId="0" fontId="16" fillId="0" borderId="0" xfId="0" applyFont="1" applyAlignment="1">
      <alignment horizontal="center"/>
    </xf>
    <xf numFmtId="0" fontId="9" fillId="11" borderId="18" xfId="0" applyFont="1" applyFill="1" applyBorder="1" applyAlignment="1">
      <alignment/>
    </xf>
    <xf numFmtId="189" fontId="9" fillId="7" borderId="18" xfId="0" applyNumberFormat="1" applyFont="1" applyFill="1" applyBorder="1" applyAlignment="1">
      <alignment/>
    </xf>
    <xf numFmtId="9" fontId="9" fillId="7" borderId="18" xfId="0" applyNumberFormat="1" applyFont="1" applyFill="1" applyBorder="1" applyAlignment="1">
      <alignment horizontal="center"/>
    </xf>
    <xf numFmtId="190" fontId="9" fillId="7" borderId="18" xfId="0" applyNumberFormat="1" applyFont="1" applyFill="1" applyBorder="1" applyAlignment="1">
      <alignment/>
    </xf>
    <xf numFmtId="0" fontId="16" fillId="12" borderId="18" xfId="0" applyFont="1" applyFill="1" applyBorder="1" applyAlignment="1">
      <alignment/>
    </xf>
    <xf numFmtId="190" fontId="16" fillId="7" borderId="18" xfId="0" applyNumberFormat="1" applyFont="1" applyFill="1" applyBorder="1" applyAlignment="1">
      <alignment/>
    </xf>
    <xf numFmtId="190" fontId="9" fillId="4" borderId="0" xfId="0" applyNumberFormat="1" applyFont="1" applyFill="1" applyAlignment="1">
      <alignment/>
    </xf>
    <xf numFmtId="0" fontId="16" fillId="0" borderId="0" xfId="0" applyFont="1" applyAlignment="1" quotePrefix="1">
      <alignment horizontal="center"/>
    </xf>
    <xf numFmtId="189" fontId="9" fillId="0" borderId="18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center" vertical="center" wrapText="1"/>
    </xf>
    <xf numFmtId="0" fontId="16" fillId="12" borderId="18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 quotePrefix="1">
      <alignment horizontal="left" vertical="center"/>
    </xf>
    <xf numFmtId="196" fontId="9" fillId="7" borderId="0" xfId="21" applyNumberFormat="1" applyFont="1" applyFill="1" applyAlignment="1">
      <alignment horizontal="center" vertical="center"/>
    </xf>
    <xf numFmtId="196" fontId="9" fillId="7" borderId="0" xfId="0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2" fontId="9" fillId="7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7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205" fontId="9" fillId="7" borderId="0" xfId="0" applyNumberFormat="1" applyFont="1" applyFill="1" applyAlignment="1">
      <alignment horizontal="center" vertical="center"/>
    </xf>
    <xf numFmtId="205" fontId="9" fillId="7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05" fontId="16" fillId="7" borderId="0" xfId="0" applyNumberFormat="1" applyFont="1" applyFill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9" fillId="0" borderId="23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206" fontId="9" fillId="7" borderId="25" xfId="0" applyNumberFormat="1" applyFont="1" applyFill="1" applyBorder="1" applyAlignment="1">
      <alignment horizontal="center"/>
    </xf>
    <xf numFmtId="206" fontId="9" fillId="7" borderId="2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192" fontId="9" fillId="0" borderId="0" xfId="0" applyNumberFormat="1" applyFont="1" applyAlignment="1">
      <alignment/>
    </xf>
    <xf numFmtId="40" fontId="9" fillId="10" borderId="0" xfId="0" applyNumberFormat="1" applyFont="1" applyFill="1" applyBorder="1" applyAlignment="1">
      <alignment/>
    </xf>
    <xf numFmtId="189" fontId="0" fillId="0" borderId="0" xfId="0" applyNumberForma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41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2" borderId="20" xfId="0" applyFill="1" applyBorder="1" applyAlignment="1">
      <alignment/>
    </xf>
    <xf numFmtId="188" fontId="0" fillId="3" borderId="20" xfId="0" applyNumberFormat="1" applyFill="1" applyBorder="1" applyAlignment="1" applyProtection="1">
      <alignment/>
      <protection/>
    </xf>
    <xf numFmtId="188" fontId="0" fillId="3" borderId="43" xfId="0" applyNumberFormat="1" applyFill="1" applyBorder="1" applyAlignment="1" applyProtection="1" quotePrefix="1">
      <alignment horizontal="center"/>
      <protection/>
    </xf>
    <xf numFmtId="190" fontId="0" fillId="5" borderId="43" xfId="0" applyNumberFormat="1" applyFill="1" applyBorder="1" applyAlignment="1" applyProtection="1">
      <alignment/>
      <protection/>
    </xf>
    <xf numFmtId="190" fontId="0" fillId="6" borderId="43" xfId="0" applyNumberFormat="1" applyFill="1" applyBorder="1" applyAlignment="1" applyProtection="1">
      <alignment/>
      <protection/>
    </xf>
    <xf numFmtId="188" fontId="0" fillId="3" borderId="43" xfId="0" applyNumberFormat="1" applyFill="1" applyBorder="1" applyAlignment="1" applyProtection="1">
      <alignment/>
      <protection/>
    </xf>
    <xf numFmtId="0" fontId="0" fillId="2" borderId="44" xfId="0" applyFill="1" applyBorder="1" applyAlignment="1">
      <alignment/>
    </xf>
    <xf numFmtId="190" fontId="0" fillId="6" borderId="15" xfId="0" applyNumberFormat="1" applyFill="1" applyBorder="1" applyAlignment="1" applyProtection="1">
      <alignment/>
      <protection/>
    </xf>
    <xf numFmtId="190" fontId="0" fillId="6" borderId="45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26" fillId="0" borderId="20" xfId="0" applyFont="1" applyFill="1" applyBorder="1" applyAlignment="1">
      <alignment horizontal="left"/>
    </xf>
    <xf numFmtId="0" fontId="15" fillId="8" borderId="20" xfId="0" applyFont="1" applyFill="1" applyBorder="1" applyAlignment="1" applyProtection="1">
      <alignment/>
      <protection locked="0"/>
    </xf>
    <xf numFmtId="0" fontId="15" fillId="11" borderId="18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38" fontId="14" fillId="7" borderId="19" xfId="0" applyNumberFormat="1" applyFont="1" applyFill="1" applyBorder="1" applyAlignment="1" applyProtection="1" quotePrefix="1">
      <alignment horizontal="center"/>
      <protection locked="0"/>
    </xf>
    <xf numFmtId="38" fontId="14" fillId="7" borderId="19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 wrapText="1"/>
    </xf>
    <xf numFmtId="38" fontId="15" fillId="7" borderId="18" xfId="0" applyNumberFormat="1" applyFont="1" applyFill="1" applyBorder="1" applyAlignment="1" applyProtection="1">
      <alignment horizontal="center"/>
      <protection locked="0"/>
    </xf>
    <xf numFmtId="38" fontId="14" fillId="11" borderId="19" xfId="0" applyNumberFormat="1" applyFont="1" applyFill="1" applyBorder="1" applyAlignment="1" applyProtection="1" quotePrefix="1">
      <alignment horizontal="center"/>
      <protection locked="0"/>
    </xf>
    <xf numFmtId="38" fontId="14" fillId="11" borderId="18" xfId="0" applyNumberFormat="1" applyFont="1" applyFill="1" applyBorder="1" applyAlignment="1" applyProtection="1">
      <alignment horizontal="center"/>
      <protection locked="0"/>
    </xf>
    <xf numFmtId="38" fontId="14" fillId="11" borderId="1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38" fontId="15" fillId="0" borderId="46" xfId="0" applyNumberFormat="1" applyFont="1" applyFill="1" applyBorder="1" applyAlignment="1" applyProtection="1">
      <alignment horizontal="center"/>
      <protection locked="0"/>
    </xf>
    <xf numFmtId="9" fontId="15" fillId="0" borderId="17" xfId="21" applyFont="1" applyFill="1" applyBorder="1" applyAlignment="1" applyProtection="1">
      <alignment horizontal="center"/>
      <protection locked="0"/>
    </xf>
    <xf numFmtId="9" fontId="15" fillId="0" borderId="47" xfId="21" applyFont="1" applyFill="1" applyBorder="1" applyAlignment="1" applyProtection="1">
      <alignment horizontal="center"/>
      <protection locked="0"/>
    </xf>
    <xf numFmtId="38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Continuous"/>
      <protection locked="0"/>
    </xf>
    <xf numFmtId="0" fontId="14" fillId="0" borderId="15" xfId="0" applyFont="1" applyFill="1" applyBorder="1" applyAlignment="1" applyProtection="1">
      <alignment/>
      <protection locked="0"/>
    </xf>
    <xf numFmtId="38" fontId="14" fillId="9" borderId="0" xfId="0" applyNumberFormat="1" applyFont="1" applyFill="1" applyBorder="1" applyAlignment="1" applyProtection="1" quotePrefix="1">
      <alignment horizontal="center"/>
      <protection locked="0"/>
    </xf>
    <xf numFmtId="38" fontId="14" fillId="9" borderId="0" xfId="0" applyNumberFormat="1" applyFont="1" applyFill="1" applyBorder="1" applyAlignment="1" applyProtection="1">
      <alignment horizontal="center"/>
      <protection locked="0"/>
    </xf>
    <xf numFmtId="38" fontId="14" fillId="11" borderId="18" xfId="0" applyNumberFormat="1" applyFont="1" applyFill="1" applyBorder="1" applyAlignment="1" applyProtection="1" quotePrefix="1">
      <alignment horizontal="center"/>
      <protection locked="0"/>
    </xf>
    <xf numFmtId="38" fontId="15" fillId="0" borderId="23" xfId="0" applyNumberFormat="1" applyFont="1" applyFill="1" applyBorder="1" applyAlignment="1" applyProtection="1">
      <alignment horizontal="center"/>
      <protection locked="0"/>
    </xf>
    <xf numFmtId="38" fontId="15" fillId="0" borderId="11" xfId="0" applyNumberFormat="1" applyFont="1" applyFill="1" applyBorder="1" applyAlignment="1" applyProtection="1">
      <alignment horizontal="center"/>
      <protection locked="0"/>
    </xf>
    <xf numFmtId="9" fontId="15" fillId="0" borderId="0" xfId="21" applyFont="1" applyFill="1" applyBorder="1" applyAlignment="1" applyProtection="1">
      <alignment horizontal="center"/>
      <protection locked="0"/>
    </xf>
    <xf numFmtId="0" fontId="14" fillId="8" borderId="12" xfId="0" applyFont="1" applyFill="1" applyBorder="1" applyAlignment="1" applyProtection="1">
      <alignment/>
      <protection locked="0"/>
    </xf>
    <xf numFmtId="0" fontId="16" fillId="8" borderId="13" xfId="0" applyFont="1" applyFill="1" applyBorder="1" applyAlignment="1">
      <alignment/>
    </xf>
    <xf numFmtId="9" fontId="14" fillId="8" borderId="14" xfId="21" applyFont="1" applyFill="1" applyBorder="1" applyAlignment="1">
      <alignment/>
    </xf>
    <xf numFmtId="0" fontId="16" fillId="8" borderId="21" xfId="0" applyFont="1" applyFill="1" applyBorder="1" applyAlignment="1">
      <alignment/>
    </xf>
    <xf numFmtId="9" fontId="14" fillId="8" borderId="22" xfId="21" applyFont="1" applyFill="1" applyBorder="1" applyAlignment="1">
      <alignment/>
    </xf>
    <xf numFmtId="0" fontId="18" fillId="8" borderId="2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92" fontId="2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 quotePrefix="1">
      <alignment horizontal="left" vertical="top" wrapText="1"/>
    </xf>
    <xf numFmtId="0" fontId="9" fillId="0" borderId="0" xfId="0" applyFont="1" applyAlignment="1">
      <alignment vertical="top" wrapText="1"/>
    </xf>
    <xf numFmtId="0" fontId="16" fillId="13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48" xfId="0" applyFont="1" applyFill="1" applyBorder="1" applyAlignment="1" applyProtection="1">
      <alignment horizontal="center"/>
      <protection locked="0"/>
    </xf>
    <xf numFmtId="0" fontId="15" fillId="0" borderId="4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D\Service%20d'aide%20&#224;%20l'entreprise\Dossiers%20promoteurs\Hallas%20Marianne\Etats%20financiers%20M%20Hallas%20-%20JP,%20FLI%20et%20F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"/>
      <sheetName val="CT projet"/>
      <sheetName val="Caisse"/>
      <sheetName val="ER"/>
      <sheetName val="Bilan"/>
      <sheetName val="SR"/>
      <sheetName val="Emprunt"/>
      <sheetName val="Emprunt FLI"/>
      <sheetName val="AMRT"/>
      <sheetName val="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5">
      <selection activeCell="D41" sqref="D41"/>
    </sheetView>
  </sheetViews>
  <sheetFormatPr defaultColWidth="11.421875" defaultRowHeight="12.75"/>
  <cols>
    <col min="1" max="1" width="46.57421875" style="15" customWidth="1"/>
    <col min="2" max="2" width="3.7109375" style="15" customWidth="1"/>
    <col min="3" max="4" width="14.140625" style="15" customWidth="1"/>
    <col min="5" max="5" width="3.28125" style="15" customWidth="1"/>
    <col min="6" max="16384" width="11.421875" style="15" customWidth="1"/>
  </cols>
  <sheetData>
    <row r="1" spans="1:3" ht="20.25">
      <c r="A1" s="60" t="s">
        <v>240</v>
      </c>
      <c r="B1" s="74"/>
      <c r="C1" s="74"/>
    </row>
    <row r="2" ht="9" customHeight="1"/>
    <row r="3" ht="15.75">
      <c r="A3" s="91" t="s">
        <v>185</v>
      </c>
    </row>
    <row r="4" ht="9" customHeight="1"/>
    <row r="5" spans="1:12" ht="45" customHeight="1">
      <c r="A5" s="346" t="s">
        <v>186</v>
      </c>
      <c r="B5" s="346"/>
      <c r="C5" s="346"/>
      <c r="D5" s="346"/>
      <c r="E5" s="16"/>
      <c r="F5" s="16"/>
      <c r="G5" s="349" t="s">
        <v>237</v>
      </c>
      <c r="H5" s="349"/>
      <c r="I5" s="349"/>
      <c r="J5" s="78"/>
      <c r="K5" s="78"/>
      <c r="L5" s="78"/>
    </row>
    <row r="6" ht="9" customHeight="1"/>
    <row r="7" spans="1:4" ht="15.75">
      <c r="A7" s="79" t="s">
        <v>187</v>
      </c>
      <c r="B7" s="74"/>
      <c r="C7" s="80" t="str">
        <f>+Caisse!D3</f>
        <v>Janvier</v>
      </c>
      <c r="D7" s="80" t="str">
        <f>+Caisse!E3</f>
        <v>février</v>
      </c>
    </row>
    <row r="8" ht="12" customHeight="1"/>
    <row r="9" spans="1:4" ht="12" customHeight="1">
      <c r="A9" s="81"/>
      <c r="C9" s="82"/>
      <c r="D9" s="82"/>
    </row>
    <row r="10" spans="1:4" ht="15.75">
      <c r="A10" s="81" t="str">
        <f>+Caisse!B41</f>
        <v>Salaire dirigeants</v>
      </c>
      <c r="C10" s="82">
        <f>+Caisse!D41</f>
        <v>0</v>
      </c>
      <c r="D10" s="82">
        <f>+Caisse!E41</f>
        <v>0</v>
      </c>
    </row>
    <row r="11" spans="1:4" ht="15.75">
      <c r="A11" s="81" t="str">
        <f>+Caisse!B42</f>
        <v>Salaires des employés</v>
      </c>
      <c r="C11" s="82">
        <f>+Caisse!D42</f>
        <v>0</v>
      </c>
      <c r="D11" s="82">
        <f>+Caisse!E42</f>
        <v>0</v>
      </c>
    </row>
    <row r="12" spans="1:4" ht="15.75">
      <c r="A12" s="81" t="str">
        <f>+Caisse!B43</f>
        <v>Avantages sociaux (20% des salaires)</v>
      </c>
      <c r="C12" s="82">
        <f>+Caisse!D43</f>
        <v>0</v>
      </c>
      <c r="D12" s="82">
        <f>+Caisse!E43</f>
        <v>0</v>
      </c>
    </row>
    <row r="13" spans="1:4" ht="15.75">
      <c r="A13" s="81" t="e">
        <f>+Caisse!#REF!</f>
        <v>#REF!</v>
      </c>
      <c r="C13" s="82">
        <f>+Caisse!D44</f>
        <v>0</v>
      </c>
      <c r="D13" s="82">
        <f>+Caisse!E44</f>
        <v>0</v>
      </c>
    </row>
    <row r="14" spans="1:4" ht="15.75">
      <c r="A14" s="81" t="e">
        <f>+Caisse!#REF!</f>
        <v>#REF!</v>
      </c>
      <c r="C14" s="82">
        <f>+Caisse!D45</f>
        <v>0</v>
      </c>
      <c r="D14" s="82">
        <f>+Caisse!E45</f>
        <v>0</v>
      </c>
    </row>
    <row r="15" spans="1:4" ht="15.75">
      <c r="A15" s="81" t="str">
        <f>+Caisse!B46</f>
        <v>Loyer</v>
      </c>
      <c r="C15" s="82">
        <f>+Caisse!D46</f>
        <v>0</v>
      </c>
      <c r="D15" s="82">
        <f>+Caisse!E46</f>
        <v>0</v>
      </c>
    </row>
    <row r="16" spans="1:4" ht="15.75">
      <c r="A16" s="81" t="str">
        <f>+Caisse!B47</f>
        <v>Électricité/chauffage</v>
      </c>
      <c r="C16" s="82">
        <f>+Caisse!D47</f>
        <v>0</v>
      </c>
      <c r="D16" s="82">
        <f>+Caisse!E47</f>
        <v>0</v>
      </c>
    </row>
    <row r="17" spans="1:4" ht="15.75">
      <c r="A17" s="81" t="str">
        <f>+Caisse!B48</f>
        <v>Taxe d’affaires et permis</v>
      </c>
      <c r="C17" s="82">
        <f>+Caisse!D48</f>
        <v>0</v>
      </c>
      <c r="D17" s="82">
        <f>+Caisse!E48</f>
        <v>0</v>
      </c>
    </row>
    <row r="18" spans="1:4" ht="15.75">
      <c r="A18" s="81" t="str">
        <f>+Caisse!B49</f>
        <v>Cotisations et abonnements</v>
      </c>
      <c r="C18" s="82">
        <f>+Caisse!D49</f>
        <v>0</v>
      </c>
      <c r="D18" s="82">
        <f>+Caisse!E49</f>
        <v>0</v>
      </c>
    </row>
    <row r="19" spans="1:4" ht="15.75">
      <c r="A19" s="81" t="str">
        <f>+Caisse!B50</f>
        <v>Assurances</v>
      </c>
      <c r="C19" s="83">
        <f>+Caisse!D50</f>
        <v>0</v>
      </c>
      <c r="D19" s="82">
        <f>+Caisse!E50</f>
        <v>0</v>
      </c>
    </row>
    <row r="20" spans="1:4" ht="15.75">
      <c r="A20" s="81" t="str">
        <f>+Caisse!B51</f>
        <v>Publicité et promotion</v>
      </c>
      <c r="C20" s="82">
        <f>+Caisse!D51</f>
        <v>0</v>
      </c>
      <c r="D20" s="82">
        <f>+Caisse!E51</f>
        <v>0</v>
      </c>
    </row>
    <row r="21" spans="1:4" ht="15.75">
      <c r="A21" s="81" t="str">
        <f>+Caisse!B52</f>
        <v>Entretien et réparation des équipements</v>
      </c>
      <c r="C21" s="82">
        <f>+Caisse!D52</f>
        <v>0</v>
      </c>
      <c r="D21" s="82">
        <f>+Caisse!E52</f>
        <v>0</v>
      </c>
    </row>
    <row r="22" spans="1:4" ht="15.75">
      <c r="A22" s="81" t="str">
        <f>+Caisse!B53</f>
        <v>Location matériel roulant</v>
      </c>
      <c r="C22" s="82">
        <f>+Caisse!D53</f>
        <v>0</v>
      </c>
      <c r="D22" s="82">
        <f>+Caisse!E53</f>
        <v>0</v>
      </c>
    </row>
    <row r="23" spans="1:4" ht="15.75">
      <c r="A23" s="81" t="str">
        <f>+Caisse!B54</f>
        <v>Entretien et réparation du matériel roulant</v>
      </c>
      <c r="C23" s="82">
        <f>+Caisse!D54</f>
        <v>0</v>
      </c>
      <c r="D23" s="82">
        <f>+Caisse!E54</f>
        <v>0</v>
      </c>
    </row>
    <row r="24" spans="1:4" ht="15.75">
      <c r="A24" s="81" t="str">
        <f>+Caisse!B55</f>
        <v>Téléphone</v>
      </c>
      <c r="C24" s="82">
        <f>+Caisse!D55</f>
        <v>0</v>
      </c>
      <c r="D24" s="82">
        <f>+Caisse!E55</f>
        <v>0</v>
      </c>
    </row>
    <row r="25" spans="1:4" ht="15.75">
      <c r="A25" s="81" t="e">
        <f>+Caisse!#REF!</f>
        <v>#REF!</v>
      </c>
      <c r="C25" s="82">
        <f>+Caisse!D56</f>
        <v>0</v>
      </c>
      <c r="D25" s="82">
        <f>+Caisse!E56</f>
        <v>0</v>
      </c>
    </row>
    <row r="26" spans="1:4" ht="15.75">
      <c r="A26" s="81" t="str">
        <f>+Caisse!B57</f>
        <v>Fournitures de bureau</v>
      </c>
      <c r="C26" s="82">
        <f>+Caisse!D57</f>
        <v>0</v>
      </c>
      <c r="D26" s="82">
        <f>+Caisse!E57</f>
        <v>0</v>
      </c>
    </row>
    <row r="27" spans="1:4" ht="15.75">
      <c r="A27" s="81" t="e">
        <f>+Caisse!#REF!</f>
        <v>#REF!</v>
      </c>
      <c r="C27" s="82">
        <f>+Caisse!D58</f>
        <v>0</v>
      </c>
      <c r="D27" s="82">
        <f>+Caisse!E58</f>
        <v>0</v>
      </c>
    </row>
    <row r="28" spans="1:4" ht="15.75">
      <c r="A28" s="81" t="e">
        <f>+Caisse!#REF!</f>
        <v>#REF!</v>
      </c>
      <c r="C28" s="83">
        <f>+Caisse!D59</f>
        <v>0</v>
      </c>
      <c r="D28" s="82">
        <f>+Caisse!E59</f>
        <v>0</v>
      </c>
    </row>
    <row r="29" spans="1:4" ht="15.75">
      <c r="A29" s="81" t="e">
        <f>+Caisse!#REF!</f>
        <v>#REF!</v>
      </c>
      <c r="C29" s="82">
        <f>+Caisse!D60</f>
        <v>0</v>
      </c>
      <c r="D29" s="82">
        <f>+Caisse!E60</f>
        <v>0</v>
      </c>
    </row>
    <row r="30" spans="1:4" ht="15.75">
      <c r="A30" s="81" t="e">
        <f>+Caisse!#REF!</f>
        <v>#REF!</v>
      </c>
      <c r="C30" s="82">
        <f>+Caisse!D61</f>
        <v>0</v>
      </c>
      <c r="D30" s="82">
        <f>+Caisse!E61</f>
        <v>0</v>
      </c>
    </row>
    <row r="31" spans="1:4" ht="15.75">
      <c r="A31" s="81" t="str">
        <f>+Caisse!B62</f>
        <v>Déplacements</v>
      </c>
      <c r="C31" s="82">
        <f>+Caisse!D62</f>
        <v>0</v>
      </c>
      <c r="D31" s="82">
        <f>+Caisse!E62</f>
        <v>0</v>
      </c>
    </row>
    <row r="32" spans="1:4" ht="15.75">
      <c r="A32" s="81" t="str">
        <f>+Caisse!B63</f>
        <v>Formation</v>
      </c>
      <c r="C32" s="82">
        <f>+Caisse!D63</f>
        <v>0</v>
      </c>
      <c r="D32" s="82">
        <f>+Caisse!E63</f>
        <v>0</v>
      </c>
    </row>
    <row r="33" spans="1:4" ht="15.75">
      <c r="A33" s="81" t="str">
        <f>+Caisse!B64</f>
        <v>Prélèvement / retrait</v>
      </c>
      <c r="C33" s="82">
        <f>+Caisse!D64</f>
        <v>0</v>
      </c>
      <c r="D33" s="82">
        <f>+Caisse!E64</f>
        <v>0</v>
      </c>
    </row>
    <row r="34" spans="1:4" ht="15.75">
      <c r="A34" s="81" t="str">
        <f>+Caisse!B65</f>
        <v>Frais d'ouverture de dossier</v>
      </c>
      <c r="C34" s="82">
        <f>+Caisse!D65</f>
        <v>0</v>
      </c>
      <c r="D34" s="82">
        <f>+Caisse!E65</f>
        <v>0</v>
      </c>
    </row>
    <row r="35" spans="1:4" ht="15.75">
      <c r="A35" s="81" t="str">
        <f>+Caisse!B66</f>
        <v>Frais bancaires</v>
      </c>
      <c r="C35" s="82">
        <f>+Caisse!D66</f>
        <v>0</v>
      </c>
      <c r="D35" s="82">
        <f>+Caisse!E66</f>
        <v>0</v>
      </c>
    </row>
    <row r="36" spans="1:4" ht="15.75">
      <c r="A36" s="81" t="str">
        <f>+Caisse!B67</f>
        <v>Divers</v>
      </c>
      <c r="C36" s="82">
        <f>+Caisse!D67</f>
        <v>0</v>
      </c>
      <c r="D36" s="82">
        <f>+Caisse!E67</f>
        <v>0</v>
      </c>
    </row>
    <row r="37" spans="1:4" ht="15.75">
      <c r="A37" s="81" t="str">
        <f>+Caisse!B68</f>
        <v>Emprunt CT capital</v>
      </c>
      <c r="C37" s="82">
        <f>+Caisse!D68</f>
        <v>0</v>
      </c>
      <c r="D37" s="82">
        <f>+Caisse!E68</f>
        <v>0</v>
      </c>
    </row>
    <row r="38" spans="1:4" ht="15.75">
      <c r="A38" s="81" t="str">
        <f>+Caisse!B69</f>
        <v>Emprunt CT intérêt</v>
      </c>
      <c r="C38" s="82">
        <f>+Caisse!D69</f>
        <v>0</v>
      </c>
      <c r="D38" s="82">
        <f>+Caisse!E69</f>
        <v>0</v>
      </c>
    </row>
    <row r="39" spans="1:4" ht="15.75">
      <c r="A39" s="81" t="str">
        <f>+Caisse!B70</f>
        <v>Emprunt LT Capital</v>
      </c>
      <c r="C39" s="82">
        <f>+Caisse!D70</f>
        <v>0</v>
      </c>
      <c r="D39" s="82">
        <f>+Caisse!E70</f>
        <v>0</v>
      </c>
    </row>
    <row r="40" spans="1:4" ht="15.75">
      <c r="A40" s="81" t="str">
        <f>+Caisse!B71</f>
        <v>Emprunt LT Intérêt</v>
      </c>
      <c r="C40" s="82">
        <f>+Caisse!D71</f>
        <v>0</v>
      </c>
      <c r="D40" s="82">
        <f>+Caisse!E71</f>
        <v>0</v>
      </c>
    </row>
    <row r="41" spans="1:4" ht="15.75">
      <c r="A41" s="81" t="str">
        <f>+Caisse!B72</f>
        <v>Emprunt FCJE Capital</v>
      </c>
      <c r="C41" s="82">
        <f>+Caisse!D72</f>
        <v>0</v>
      </c>
      <c r="D41" s="82">
        <f>+Caisse!E72</f>
        <v>0</v>
      </c>
    </row>
    <row r="42" spans="1:4" ht="15.75">
      <c r="A42" s="81" t="str">
        <f>+Caisse!B73</f>
        <v>Emprunt FCJE Intérêt</v>
      </c>
      <c r="C42" s="82">
        <f>+Caisse!D73</f>
        <v>0</v>
      </c>
      <c r="D42" s="82">
        <f>+Caisse!E73</f>
        <v>0</v>
      </c>
    </row>
    <row r="43" spans="1:4" ht="15.75">
      <c r="A43" s="81" t="str">
        <f>+Caisse!B74</f>
        <v>Emprunt FLI capital</v>
      </c>
      <c r="C43" s="82">
        <f>+Caisse!D74</f>
        <v>0</v>
      </c>
      <c r="D43" s="82">
        <f>+Caisse!E74</f>
        <v>0</v>
      </c>
    </row>
    <row r="44" spans="1:4" ht="15.75">
      <c r="A44" s="81" t="str">
        <f>+Caisse!B75</f>
        <v>Emprunt FLI intérêt</v>
      </c>
      <c r="C44" s="82">
        <f>+Caisse!D75</f>
        <v>0</v>
      </c>
      <c r="D44" s="82">
        <f>+Caisse!E75</f>
        <v>0</v>
      </c>
    </row>
    <row r="45" spans="3:4" ht="15.75">
      <c r="C45" s="82"/>
      <c r="D45" s="82"/>
    </row>
    <row r="46" spans="3:4" ht="15.75">
      <c r="C46" s="82"/>
      <c r="D46" s="82"/>
    </row>
    <row r="47" spans="1:5" ht="16.5" thickBot="1">
      <c r="A47" s="15" t="s">
        <v>193</v>
      </c>
      <c r="B47" s="84" t="s">
        <v>195</v>
      </c>
      <c r="C47" s="85">
        <f>SUM(C10:C46)</f>
        <v>0</v>
      </c>
      <c r="D47" s="85">
        <f>SUM(D10:D46)</f>
        <v>0</v>
      </c>
      <c r="E47" s="86" t="s">
        <v>196</v>
      </c>
    </row>
    <row r="48" spans="1:4" ht="16.5" thickBot="1">
      <c r="A48" s="87" t="s">
        <v>199</v>
      </c>
      <c r="C48" s="88"/>
      <c r="D48" s="89">
        <f>C47+D47</f>
        <v>0</v>
      </c>
    </row>
    <row r="49" spans="1:4" ht="10.5" customHeight="1">
      <c r="A49" s="87"/>
      <c r="C49" s="84"/>
      <c r="D49" s="90"/>
    </row>
    <row r="50" spans="1:4" ht="32.25" customHeight="1">
      <c r="A50" s="347" t="s">
        <v>204</v>
      </c>
      <c r="B50" s="348"/>
      <c r="C50" s="348"/>
      <c r="D50" s="348"/>
    </row>
    <row r="51" spans="1:4" ht="15.75">
      <c r="A51" s="87" t="s">
        <v>203</v>
      </c>
      <c r="C51" s="84"/>
      <c r="D51" s="84"/>
    </row>
    <row r="52" spans="3:4" ht="15.75">
      <c r="C52" s="84"/>
      <c r="D52" s="84"/>
    </row>
  </sheetData>
  <mergeCells count="3">
    <mergeCell ref="A5:D5"/>
    <mergeCell ref="A50:D50"/>
    <mergeCell ref="G5:I5"/>
  </mergeCells>
  <printOptions horizontalCentered="1" verticalCentered="1"/>
  <pageMargins left="0.35433070866141736" right="0.2755905511811024" top="0.2362204724409449" bottom="0.4330708661417323" header="0.2362204724409449" footer="0.2362204724409449"/>
  <pageSetup horizontalDpi="300" verticalDpi="300" orientation="portrait" r:id="rId1"/>
  <headerFooter alignWithMargins="0">
    <oddFooter>&amp;L&amp;"Times New Roman,Italique"Plan d'affaires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922"/>
  <sheetViews>
    <sheetView view="pageBreakPreview" zoomScale="85" zoomScaleNormal="70" zoomScaleSheetLayoutView="85" workbookViewId="0" topLeftCell="A25">
      <selection activeCell="B13" sqref="B13"/>
    </sheetView>
  </sheetViews>
  <sheetFormatPr defaultColWidth="11.421875" defaultRowHeight="12.75"/>
  <cols>
    <col min="1" max="1" width="4.28125" style="61" customWidth="1"/>
    <col min="2" max="2" width="34.00390625" style="61" customWidth="1"/>
    <col min="3" max="26" width="11.7109375" style="61" customWidth="1"/>
    <col min="27" max="27" width="8.28125" style="61" customWidth="1"/>
    <col min="28" max="28" width="4.28125" style="61" customWidth="1"/>
    <col min="29" max="29" width="33.7109375" style="75" customWidth="1"/>
    <col min="30" max="53" width="11.7109375" style="61" customWidth="1"/>
    <col min="54" max="54" width="11.421875" style="61" customWidth="1"/>
    <col min="55" max="55" width="4.28125" style="61" customWidth="1"/>
    <col min="56" max="56" width="33.57421875" style="75" customWidth="1"/>
    <col min="57" max="80" width="11.7109375" style="61" customWidth="1"/>
    <col min="81" max="16384" width="11.421875" style="61" customWidth="1"/>
  </cols>
  <sheetData>
    <row r="1" spans="1:80" s="287" customFormat="1" ht="20.25">
      <c r="A1" s="284"/>
      <c r="B1" s="283" t="s">
        <v>261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4"/>
      <c r="AB1" s="284"/>
      <c r="AC1" s="283" t="s">
        <v>262</v>
      </c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4"/>
      <c r="BC1" s="284"/>
      <c r="BD1" s="283" t="s">
        <v>263</v>
      </c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</row>
    <row r="2" spans="1:80" ht="12.75">
      <c r="A2" s="115"/>
      <c r="B2" s="115"/>
      <c r="C2" s="118" t="s">
        <v>2</v>
      </c>
      <c r="D2" s="118"/>
      <c r="E2" s="118" t="s">
        <v>3</v>
      </c>
      <c r="F2" s="118"/>
      <c r="G2" s="118" t="s">
        <v>4</v>
      </c>
      <c r="H2" s="118"/>
      <c r="I2" s="118" t="s">
        <v>5</v>
      </c>
      <c r="J2" s="118"/>
      <c r="K2" s="118" t="s">
        <v>6</v>
      </c>
      <c r="L2" s="118"/>
      <c r="M2" s="118" t="s">
        <v>7</v>
      </c>
      <c r="N2" s="118"/>
      <c r="O2" s="118" t="s">
        <v>8</v>
      </c>
      <c r="P2" s="118"/>
      <c r="Q2" s="118" t="s">
        <v>9</v>
      </c>
      <c r="R2" s="118"/>
      <c r="S2" s="118" t="s">
        <v>10</v>
      </c>
      <c r="T2" s="118"/>
      <c r="U2" s="118" t="s">
        <v>11</v>
      </c>
      <c r="V2" s="118"/>
      <c r="W2" s="118" t="s">
        <v>12</v>
      </c>
      <c r="X2" s="118"/>
      <c r="Y2" s="118" t="s">
        <v>13</v>
      </c>
      <c r="Z2" s="118"/>
      <c r="AA2" s="115"/>
      <c r="AB2" s="115"/>
      <c r="AC2" s="115"/>
      <c r="AD2" s="118" t="s">
        <v>2</v>
      </c>
      <c r="AE2" s="118"/>
      <c r="AF2" s="118" t="s">
        <v>3</v>
      </c>
      <c r="AG2" s="118"/>
      <c r="AH2" s="118" t="s">
        <v>4</v>
      </c>
      <c r="AI2" s="118"/>
      <c r="AJ2" s="118" t="s">
        <v>5</v>
      </c>
      <c r="AK2" s="118"/>
      <c r="AL2" s="118" t="s">
        <v>6</v>
      </c>
      <c r="AM2" s="118"/>
      <c r="AN2" s="118" t="s">
        <v>7</v>
      </c>
      <c r="AO2" s="118"/>
      <c r="AP2" s="118" t="s">
        <v>8</v>
      </c>
      <c r="AQ2" s="118"/>
      <c r="AR2" s="118" t="s">
        <v>9</v>
      </c>
      <c r="AS2" s="118"/>
      <c r="AT2" s="118" t="s">
        <v>10</v>
      </c>
      <c r="AU2" s="118"/>
      <c r="AV2" s="118" t="s">
        <v>11</v>
      </c>
      <c r="AW2" s="118"/>
      <c r="AX2" s="118" t="s">
        <v>12</v>
      </c>
      <c r="AY2" s="118"/>
      <c r="AZ2" s="118" t="s">
        <v>13</v>
      </c>
      <c r="BA2" s="118"/>
      <c r="BB2" s="115"/>
      <c r="BC2" s="115"/>
      <c r="BD2" s="115"/>
      <c r="BE2" s="118" t="s">
        <v>2</v>
      </c>
      <c r="BF2" s="118"/>
      <c r="BG2" s="118" t="s">
        <v>3</v>
      </c>
      <c r="BH2" s="118"/>
      <c r="BI2" s="118" t="s">
        <v>4</v>
      </c>
      <c r="BJ2" s="118"/>
      <c r="BK2" s="118" t="s">
        <v>5</v>
      </c>
      <c r="BL2" s="118"/>
      <c r="BM2" s="118" t="s">
        <v>6</v>
      </c>
      <c r="BN2" s="118"/>
      <c r="BO2" s="118" t="s">
        <v>7</v>
      </c>
      <c r="BP2" s="118"/>
      <c r="BQ2" s="118" t="s">
        <v>8</v>
      </c>
      <c r="BR2" s="118"/>
      <c r="BS2" s="118" t="s">
        <v>9</v>
      </c>
      <c r="BT2" s="118"/>
      <c r="BU2" s="118" t="s">
        <v>10</v>
      </c>
      <c r="BV2" s="118"/>
      <c r="BW2" s="118" t="s">
        <v>11</v>
      </c>
      <c r="BX2" s="118"/>
      <c r="BY2" s="118" t="s">
        <v>12</v>
      </c>
      <c r="BZ2" s="118"/>
      <c r="CA2" s="118" t="s">
        <v>13</v>
      </c>
      <c r="CB2" s="118"/>
    </row>
    <row r="3" spans="1:80" ht="12.75">
      <c r="A3" s="115"/>
      <c r="B3" s="115"/>
      <c r="C3" s="351" t="str">
        <f>Caisse!D3</f>
        <v>Janvier</v>
      </c>
      <c r="D3" s="352"/>
      <c r="E3" s="351" t="str">
        <f>Caisse!E3</f>
        <v>février</v>
      </c>
      <c r="F3" s="352"/>
      <c r="G3" s="351" t="str">
        <f>Caisse!F3</f>
        <v>Mars</v>
      </c>
      <c r="H3" s="352"/>
      <c r="I3" s="351" t="str">
        <f>Caisse!G3</f>
        <v>Avril</v>
      </c>
      <c r="J3" s="352"/>
      <c r="K3" s="351" t="str">
        <f>Caisse!H3</f>
        <v>Mai</v>
      </c>
      <c r="L3" s="352"/>
      <c r="M3" s="351" t="str">
        <f>Caisse!I3</f>
        <v>Juin</v>
      </c>
      <c r="N3" s="352"/>
      <c r="O3" s="351" t="str">
        <f>Caisse!J3</f>
        <v>Juillet</v>
      </c>
      <c r="P3" s="352"/>
      <c r="Q3" s="351" t="str">
        <f>Caisse!K3</f>
        <v>Août</v>
      </c>
      <c r="R3" s="352"/>
      <c r="S3" s="351" t="str">
        <f>Caisse!L3</f>
        <v>Septembre</v>
      </c>
      <c r="T3" s="352"/>
      <c r="U3" s="351" t="str">
        <f>Caisse!M3</f>
        <v>Octobre</v>
      </c>
      <c r="V3" s="352"/>
      <c r="W3" s="351" t="str">
        <f>Caisse!N3</f>
        <v>Novembre</v>
      </c>
      <c r="X3" s="352"/>
      <c r="Y3" s="351" t="str">
        <f>Caisse!O3</f>
        <v>Décembre</v>
      </c>
      <c r="Z3" s="352"/>
      <c r="AA3" s="115"/>
      <c r="AB3" s="115"/>
      <c r="AC3" s="115"/>
      <c r="AD3" s="351" t="str">
        <f>+C3</f>
        <v>Janvier</v>
      </c>
      <c r="AE3" s="352"/>
      <c r="AF3" s="351" t="str">
        <f>+E3</f>
        <v>février</v>
      </c>
      <c r="AG3" s="352"/>
      <c r="AH3" s="351" t="str">
        <f>+G3</f>
        <v>Mars</v>
      </c>
      <c r="AI3" s="352"/>
      <c r="AJ3" s="351" t="str">
        <f>+I3</f>
        <v>Avril</v>
      </c>
      <c r="AK3" s="352"/>
      <c r="AL3" s="351" t="str">
        <f>+K3</f>
        <v>Mai</v>
      </c>
      <c r="AM3" s="352"/>
      <c r="AN3" s="351" t="str">
        <f>+M3</f>
        <v>Juin</v>
      </c>
      <c r="AO3" s="352"/>
      <c r="AP3" s="351" t="str">
        <f>+O3</f>
        <v>Juillet</v>
      </c>
      <c r="AQ3" s="352"/>
      <c r="AR3" s="351" t="str">
        <f>+Q3</f>
        <v>Août</v>
      </c>
      <c r="AS3" s="352"/>
      <c r="AT3" s="351" t="str">
        <f>+S3</f>
        <v>Septembre</v>
      </c>
      <c r="AU3" s="352"/>
      <c r="AV3" s="351" t="str">
        <f>+U3</f>
        <v>Octobre</v>
      </c>
      <c r="AW3" s="352"/>
      <c r="AX3" s="351" t="str">
        <f>+W3</f>
        <v>Novembre</v>
      </c>
      <c r="AY3" s="352"/>
      <c r="AZ3" s="351" t="str">
        <f>+Y3</f>
        <v>Décembre</v>
      </c>
      <c r="BA3" s="352">
        <f>+Z3</f>
        <v>0</v>
      </c>
      <c r="BB3" s="115"/>
      <c r="BC3" s="115"/>
      <c r="BD3" s="115"/>
      <c r="BE3" s="351" t="str">
        <f>+C3</f>
        <v>Janvier</v>
      </c>
      <c r="BF3" s="352"/>
      <c r="BG3" s="351" t="str">
        <f>+E3</f>
        <v>février</v>
      </c>
      <c r="BH3" s="352"/>
      <c r="BI3" s="351" t="str">
        <f>+G3</f>
        <v>Mars</v>
      </c>
      <c r="BJ3" s="352"/>
      <c r="BK3" s="351" t="str">
        <f>+I3</f>
        <v>Avril</v>
      </c>
      <c r="BL3" s="352"/>
      <c r="BM3" s="351" t="str">
        <f>+K3</f>
        <v>Mai</v>
      </c>
      <c r="BN3" s="352"/>
      <c r="BO3" s="351" t="str">
        <f>+M3</f>
        <v>Juin</v>
      </c>
      <c r="BP3" s="352"/>
      <c r="BQ3" s="351" t="str">
        <f>+O3</f>
        <v>Juillet</v>
      </c>
      <c r="BR3" s="352"/>
      <c r="BS3" s="351" t="str">
        <f>+Q3</f>
        <v>Août</v>
      </c>
      <c r="BT3" s="352"/>
      <c r="BU3" s="351" t="str">
        <f>+S3</f>
        <v>Septembre</v>
      </c>
      <c r="BV3" s="352"/>
      <c r="BW3" s="351" t="str">
        <f>+U3</f>
        <v>Octobre</v>
      </c>
      <c r="BX3" s="352"/>
      <c r="BY3" s="351" t="str">
        <f>+W3</f>
        <v>Novembre</v>
      </c>
      <c r="BZ3" s="352"/>
      <c r="CA3" s="351" t="str">
        <f>+Y3</f>
        <v>Décembre</v>
      </c>
      <c r="CB3" s="352">
        <f>+Z3</f>
        <v>0</v>
      </c>
    </row>
    <row r="4" spans="1:80" ht="12.75">
      <c r="A4" s="115"/>
      <c r="B4" s="132" t="s">
        <v>270</v>
      </c>
      <c r="C4" s="122" t="s">
        <v>268</v>
      </c>
      <c r="D4" s="315" t="s">
        <v>267</v>
      </c>
      <c r="E4" s="122" t="s">
        <v>268</v>
      </c>
      <c r="F4" s="315" t="s">
        <v>267</v>
      </c>
      <c r="G4" s="122" t="s">
        <v>268</v>
      </c>
      <c r="H4" s="315" t="s">
        <v>267</v>
      </c>
      <c r="I4" s="122" t="s">
        <v>268</v>
      </c>
      <c r="J4" s="315" t="s">
        <v>267</v>
      </c>
      <c r="K4" s="122" t="s">
        <v>268</v>
      </c>
      <c r="L4" s="315" t="s">
        <v>267</v>
      </c>
      <c r="M4" s="122" t="s">
        <v>268</v>
      </c>
      <c r="N4" s="315" t="s">
        <v>267</v>
      </c>
      <c r="O4" s="122" t="s">
        <v>268</v>
      </c>
      <c r="P4" s="315" t="s">
        <v>267</v>
      </c>
      <c r="Q4" s="122" t="s">
        <v>268</v>
      </c>
      <c r="R4" s="315" t="s">
        <v>267</v>
      </c>
      <c r="S4" s="122" t="s">
        <v>268</v>
      </c>
      <c r="T4" s="315" t="s">
        <v>267</v>
      </c>
      <c r="U4" s="122" t="s">
        <v>268</v>
      </c>
      <c r="V4" s="315" t="s">
        <v>267</v>
      </c>
      <c r="W4" s="122" t="s">
        <v>268</v>
      </c>
      <c r="X4" s="315" t="s">
        <v>267</v>
      </c>
      <c r="Y4" s="122" t="s">
        <v>268</v>
      </c>
      <c r="Z4" s="315" t="s">
        <v>267</v>
      </c>
      <c r="AA4" s="115"/>
      <c r="AB4" s="115"/>
      <c r="AC4" s="132" t="s">
        <v>270</v>
      </c>
      <c r="AD4" s="122" t="s">
        <v>268</v>
      </c>
      <c r="AE4" s="315" t="s">
        <v>267</v>
      </c>
      <c r="AF4" s="122" t="s">
        <v>268</v>
      </c>
      <c r="AG4" s="315" t="s">
        <v>267</v>
      </c>
      <c r="AH4" s="122" t="s">
        <v>268</v>
      </c>
      <c r="AI4" s="315" t="s">
        <v>267</v>
      </c>
      <c r="AJ4" s="122" t="s">
        <v>268</v>
      </c>
      <c r="AK4" s="315" t="s">
        <v>267</v>
      </c>
      <c r="AL4" s="122" t="s">
        <v>268</v>
      </c>
      <c r="AM4" s="315" t="s">
        <v>267</v>
      </c>
      <c r="AN4" s="122" t="s">
        <v>268</v>
      </c>
      <c r="AO4" s="315" t="s">
        <v>267</v>
      </c>
      <c r="AP4" s="122" t="s">
        <v>268</v>
      </c>
      <c r="AQ4" s="315" t="s">
        <v>267</v>
      </c>
      <c r="AR4" s="122" t="s">
        <v>268</v>
      </c>
      <c r="AS4" s="315" t="s">
        <v>267</v>
      </c>
      <c r="AT4" s="122" t="s">
        <v>268</v>
      </c>
      <c r="AU4" s="315" t="s">
        <v>267</v>
      </c>
      <c r="AV4" s="122" t="s">
        <v>268</v>
      </c>
      <c r="AW4" s="315" t="s">
        <v>267</v>
      </c>
      <c r="AX4" s="122" t="s">
        <v>268</v>
      </c>
      <c r="AY4" s="315" t="s">
        <v>267</v>
      </c>
      <c r="AZ4" s="122" t="s">
        <v>268</v>
      </c>
      <c r="BA4" s="315" t="s">
        <v>267</v>
      </c>
      <c r="BB4" s="115"/>
      <c r="BC4" s="115"/>
      <c r="BD4" s="132" t="s">
        <v>270</v>
      </c>
      <c r="BE4" s="122" t="s">
        <v>268</v>
      </c>
      <c r="BF4" s="315" t="s">
        <v>267</v>
      </c>
      <c r="BG4" s="122" t="s">
        <v>268</v>
      </c>
      <c r="BH4" s="315" t="s">
        <v>267</v>
      </c>
      <c r="BI4" s="122" t="s">
        <v>268</v>
      </c>
      <c r="BJ4" s="315" t="s">
        <v>267</v>
      </c>
      <c r="BK4" s="122" t="s">
        <v>268</v>
      </c>
      <c r="BL4" s="315" t="s">
        <v>267</v>
      </c>
      <c r="BM4" s="122" t="s">
        <v>268</v>
      </c>
      <c r="BN4" s="315" t="s">
        <v>267</v>
      </c>
      <c r="BO4" s="122" t="s">
        <v>268</v>
      </c>
      <c r="BP4" s="315" t="s">
        <v>267</v>
      </c>
      <c r="BQ4" s="122" t="s">
        <v>268</v>
      </c>
      <c r="BR4" s="315" t="s">
        <v>267</v>
      </c>
      <c r="BS4" s="122" t="s">
        <v>268</v>
      </c>
      <c r="BT4" s="315" t="s">
        <v>267</v>
      </c>
      <c r="BU4" s="122" t="s">
        <v>268</v>
      </c>
      <c r="BV4" s="315" t="s">
        <v>267</v>
      </c>
      <c r="BW4" s="122" t="s">
        <v>268</v>
      </c>
      <c r="BX4" s="315" t="s">
        <v>267</v>
      </c>
      <c r="BY4" s="122" t="s">
        <v>268</v>
      </c>
      <c r="BZ4" s="315" t="s">
        <v>267</v>
      </c>
      <c r="CA4" s="122" t="s">
        <v>268</v>
      </c>
      <c r="CB4" s="315" t="s">
        <v>267</v>
      </c>
    </row>
    <row r="5" spans="1:80" ht="12.75">
      <c r="A5" s="115"/>
      <c r="B5" s="124">
        <f>Caisse!B4</f>
        <v>0</v>
      </c>
      <c r="C5" s="320">
        <f>Caisse!D4</f>
        <v>0</v>
      </c>
      <c r="D5" s="126"/>
      <c r="E5" s="320">
        <f>Caisse!E4</f>
        <v>0</v>
      </c>
      <c r="F5" s="126"/>
      <c r="G5" s="320">
        <f>Caisse!F4</f>
        <v>0</v>
      </c>
      <c r="H5" s="126"/>
      <c r="I5" s="320">
        <f>Caisse!G4</f>
        <v>0</v>
      </c>
      <c r="J5" s="126"/>
      <c r="K5" s="320">
        <f>Caisse!H4</f>
        <v>0</v>
      </c>
      <c r="L5" s="126"/>
      <c r="M5" s="320">
        <f>Caisse!I4</f>
        <v>0</v>
      </c>
      <c r="N5" s="126"/>
      <c r="O5" s="320">
        <f>Caisse!J4</f>
        <v>0</v>
      </c>
      <c r="P5" s="126"/>
      <c r="Q5" s="320">
        <f>Caisse!K4</f>
        <v>0</v>
      </c>
      <c r="R5" s="126"/>
      <c r="S5" s="320">
        <f>Caisse!L4</f>
        <v>0</v>
      </c>
      <c r="T5" s="126"/>
      <c r="U5" s="320">
        <f>Caisse!M4</f>
        <v>0</v>
      </c>
      <c r="V5" s="126"/>
      <c r="W5" s="320">
        <f>Caisse!N4</f>
        <v>0</v>
      </c>
      <c r="X5" s="126"/>
      <c r="Y5" s="320">
        <f>Caisse!O4</f>
        <v>0</v>
      </c>
      <c r="Z5" s="126"/>
      <c r="AA5" s="115"/>
      <c r="AB5" s="115"/>
      <c r="AC5" s="124">
        <f>+B5</f>
        <v>0</v>
      </c>
      <c r="AD5" s="126">
        <f>Caisse!U4</f>
        <v>0</v>
      </c>
      <c r="AE5" s="126"/>
      <c r="AF5" s="126">
        <f>Caisse!V4</f>
        <v>0</v>
      </c>
      <c r="AG5" s="126"/>
      <c r="AH5" s="126">
        <f>Caisse!W4</f>
        <v>0</v>
      </c>
      <c r="AI5" s="126"/>
      <c r="AJ5" s="126">
        <f>Caisse!X4</f>
        <v>0</v>
      </c>
      <c r="AK5" s="126"/>
      <c r="AL5" s="126">
        <f>Caisse!Y4</f>
        <v>0</v>
      </c>
      <c r="AM5" s="126"/>
      <c r="AN5" s="126">
        <f>Caisse!Z4</f>
        <v>0</v>
      </c>
      <c r="AO5" s="126"/>
      <c r="AP5" s="126">
        <f>Caisse!AA4</f>
        <v>0</v>
      </c>
      <c r="AQ5" s="126"/>
      <c r="AR5" s="126">
        <f>Caisse!AB4</f>
        <v>0</v>
      </c>
      <c r="AS5" s="126"/>
      <c r="AT5" s="126">
        <f>Caisse!AC4</f>
        <v>0</v>
      </c>
      <c r="AU5" s="126"/>
      <c r="AV5" s="126">
        <f>Caisse!AD4</f>
        <v>0</v>
      </c>
      <c r="AW5" s="126"/>
      <c r="AX5" s="126">
        <f>Caisse!AE4</f>
        <v>0</v>
      </c>
      <c r="AY5" s="126"/>
      <c r="AZ5" s="126">
        <f>Caisse!AF4</f>
        <v>0</v>
      </c>
      <c r="BA5" s="126"/>
      <c r="BB5" s="115"/>
      <c r="BC5" s="115"/>
      <c r="BD5" s="124">
        <f>+B5</f>
        <v>0</v>
      </c>
      <c r="BE5" s="320">
        <f>Caisse!AL4</f>
        <v>0</v>
      </c>
      <c r="BF5" s="126"/>
      <c r="BG5" s="320">
        <f>Caisse!AM4</f>
        <v>0</v>
      </c>
      <c r="BH5" s="126"/>
      <c r="BI5" s="320">
        <f>Caisse!AN4</f>
        <v>0</v>
      </c>
      <c r="BJ5" s="126"/>
      <c r="BK5" s="320">
        <f>Caisse!AO4</f>
        <v>0</v>
      </c>
      <c r="BL5" s="126"/>
      <c r="BM5" s="320">
        <f>Caisse!AP4</f>
        <v>0</v>
      </c>
      <c r="BN5" s="126"/>
      <c r="BO5" s="320">
        <f>Caisse!AQ4</f>
        <v>0</v>
      </c>
      <c r="BP5" s="126"/>
      <c r="BQ5" s="320">
        <f>Caisse!AR4</f>
        <v>0</v>
      </c>
      <c r="BR5" s="126"/>
      <c r="BS5" s="320">
        <f>Caisse!AS4</f>
        <v>0</v>
      </c>
      <c r="BT5" s="126"/>
      <c r="BU5" s="320">
        <f>Caisse!AT4</f>
        <v>0</v>
      </c>
      <c r="BV5" s="126"/>
      <c r="BW5" s="320">
        <f>Caisse!AU4</f>
        <v>0</v>
      </c>
      <c r="BX5" s="126"/>
      <c r="BY5" s="320">
        <f>Caisse!AV4</f>
        <v>0</v>
      </c>
      <c r="BZ5" s="126"/>
      <c r="CA5" s="320">
        <f>Caisse!AW4</f>
        <v>0</v>
      </c>
      <c r="CB5" s="126"/>
    </row>
    <row r="6" spans="1:80" ht="12.75">
      <c r="A6" s="115"/>
      <c r="B6" s="124">
        <f>Caisse!B5</f>
        <v>0</v>
      </c>
      <c r="C6" s="320">
        <f>Caisse!D5</f>
        <v>0</v>
      </c>
      <c r="D6" s="126"/>
      <c r="E6" s="320">
        <f>Caisse!E5</f>
        <v>0</v>
      </c>
      <c r="F6" s="126"/>
      <c r="G6" s="320">
        <f>Caisse!F5</f>
        <v>0</v>
      </c>
      <c r="H6" s="126"/>
      <c r="I6" s="320">
        <f>Caisse!G5</f>
        <v>0</v>
      </c>
      <c r="J6" s="126"/>
      <c r="K6" s="320">
        <f>Caisse!H5</f>
        <v>0</v>
      </c>
      <c r="L6" s="126"/>
      <c r="M6" s="320">
        <f>Caisse!I5</f>
        <v>0</v>
      </c>
      <c r="N6" s="126"/>
      <c r="O6" s="320">
        <f>Caisse!J5</f>
        <v>0</v>
      </c>
      <c r="P6" s="126"/>
      <c r="Q6" s="320">
        <f>Caisse!K5</f>
        <v>0</v>
      </c>
      <c r="R6" s="126"/>
      <c r="S6" s="320">
        <f>Caisse!L5</f>
        <v>0</v>
      </c>
      <c r="T6" s="126"/>
      <c r="U6" s="320">
        <f>Caisse!M5</f>
        <v>0</v>
      </c>
      <c r="V6" s="126"/>
      <c r="W6" s="320">
        <f>Caisse!N5</f>
        <v>0</v>
      </c>
      <c r="X6" s="126"/>
      <c r="Y6" s="320">
        <f>Caisse!O5</f>
        <v>0</v>
      </c>
      <c r="Z6" s="126"/>
      <c r="AA6" s="115"/>
      <c r="AB6" s="115"/>
      <c r="AC6" s="124">
        <f>+B6</f>
        <v>0</v>
      </c>
      <c r="AD6" s="126">
        <f>Caisse!U5</f>
        <v>0</v>
      </c>
      <c r="AE6" s="126"/>
      <c r="AF6" s="126">
        <f>Caisse!V5</f>
        <v>0</v>
      </c>
      <c r="AG6" s="126"/>
      <c r="AH6" s="126">
        <f>Caisse!W5</f>
        <v>0</v>
      </c>
      <c r="AI6" s="126"/>
      <c r="AJ6" s="126">
        <f>Caisse!X5</f>
        <v>0</v>
      </c>
      <c r="AK6" s="126"/>
      <c r="AL6" s="126">
        <f>Caisse!Y5</f>
        <v>0</v>
      </c>
      <c r="AM6" s="126"/>
      <c r="AN6" s="126">
        <f>Caisse!Z5</f>
        <v>0</v>
      </c>
      <c r="AO6" s="126"/>
      <c r="AP6" s="126">
        <f>Caisse!AA5</f>
        <v>0</v>
      </c>
      <c r="AQ6" s="126"/>
      <c r="AR6" s="126">
        <f>Caisse!AB5</f>
        <v>0</v>
      </c>
      <c r="AS6" s="126"/>
      <c r="AT6" s="126">
        <f>Caisse!AC5</f>
        <v>0</v>
      </c>
      <c r="AU6" s="126"/>
      <c r="AV6" s="126">
        <f>Caisse!AD5</f>
        <v>0</v>
      </c>
      <c r="AW6" s="126"/>
      <c r="AX6" s="126">
        <f>Caisse!AE5</f>
        <v>0</v>
      </c>
      <c r="AY6" s="126"/>
      <c r="AZ6" s="126">
        <f>Caisse!AF5</f>
        <v>0</v>
      </c>
      <c r="BA6" s="126"/>
      <c r="BB6" s="115"/>
      <c r="BC6" s="115"/>
      <c r="BD6" s="124">
        <f>+B6</f>
        <v>0</v>
      </c>
      <c r="BE6" s="320">
        <f>Caisse!AL5</f>
        <v>0</v>
      </c>
      <c r="BF6" s="126"/>
      <c r="BG6" s="320">
        <f>Caisse!AM5</f>
        <v>0</v>
      </c>
      <c r="BH6" s="126"/>
      <c r="BI6" s="320">
        <f>Caisse!AN5</f>
        <v>0</v>
      </c>
      <c r="BJ6" s="126"/>
      <c r="BK6" s="320">
        <f>Caisse!AO5</f>
        <v>0</v>
      </c>
      <c r="BL6" s="126"/>
      <c r="BM6" s="320">
        <f>Caisse!AP5</f>
        <v>0</v>
      </c>
      <c r="BN6" s="126"/>
      <c r="BO6" s="320">
        <f>Caisse!AQ5</f>
        <v>0</v>
      </c>
      <c r="BP6" s="126"/>
      <c r="BQ6" s="320">
        <f>Caisse!AR5</f>
        <v>0</v>
      </c>
      <c r="BR6" s="126"/>
      <c r="BS6" s="320">
        <f>Caisse!AS5</f>
        <v>0</v>
      </c>
      <c r="BT6" s="126"/>
      <c r="BU6" s="320">
        <f>Caisse!AT5</f>
        <v>0</v>
      </c>
      <c r="BV6" s="126"/>
      <c r="BW6" s="320">
        <f>Caisse!AU5</f>
        <v>0</v>
      </c>
      <c r="BX6" s="126"/>
      <c r="BY6" s="320">
        <f>Caisse!AV5</f>
        <v>0</v>
      </c>
      <c r="BZ6" s="126"/>
      <c r="CA6" s="320">
        <f>Caisse!AW5</f>
        <v>0</v>
      </c>
      <c r="CB6" s="126"/>
    </row>
    <row r="7" spans="1:80" ht="12.75">
      <c r="A7" s="115"/>
      <c r="B7" s="124">
        <f>Caisse!B6</f>
        <v>0</v>
      </c>
      <c r="C7" s="320">
        <f>Caisse!D6</f>
        <v>0</v>
      </c>
      <c r="D7" s="126"/>
      <c r="E7" s="320">
        <f>Caisse!E6</f>
        <v>0</v>
      </c>
      <c r="F7" s="126"/>
      <c r="G7" s="320">
        <f>Caisse!F6</f>
        <v>0</v>
      </c>
      <c r="H7" s="126"/>
      <c r="I7" s="320">
        <f>Caisse!G6</f>
        <v>0</v>
      </c>
      <c r="J7" s="126"/>
      <c r="K7" s="320">
        <f>Caisse!H6</f>
        <v>0</v>
      </c>
      <c r="L7" s="126"/>
      <c r="M7" s="320">
        <f>Caisse!I6</f>
        <v>0</v>
      </c>
      <c r="N7" s="126"/>
      <c r="O7" s="320">
        <f>Caisse!J6</f>
        <v>0</v>
      </c>
      <c r="P7" s="126"/>
      <c r="Q7" s="320">
        <f>Caisse!K6</f>
        <v>0</v>
      </c>
      <c r="R7" s="126"/>
      <c r="S7" s="320">
        <f>Caisse!L6</f>
        <v>0</v>
      </c>
      <c r="T7" s="126"/>
      <c r="U7" s="320">
        <f>Caisse!M6</f>
        <v>0</v>
      </c>
      <c r="V7" s="126"/>
      <c r="W7" s="320">
        <f>Caisse!N6</f>
        <v>0</v>
      </c>
      <c r="X7" s="126"/>
      <c r="Y7" s="320">
        <f>Caisse!O6</f>
        <v>0</v>
      </c>
      <c r="Z7" s="126"/>
      <c r="AA7" s="115"/>
      <c r="AB7" s="115"/>
      <c r="AC7" s="124">
        <f>+B7</f>
        <v>0</v>
      </c>
      <c r="AD7" s="126">
        <f>Caisse!U6</f>
        <v>0</v>
      </c>
      <c r="AE7" s="126"/>
      <c r="AF7" s="126">
        <f>Caisse!V6</f>
        <v>0</v>
      </c>
      <c r="AG7" s="126"/>
      <c r="AH7" s="126">
        <f>Caisse!W6</f>
        <v>0</v>
      </c>
      <c r="AI7" s="126"/>
      <c r="AJ7" s="126">
        <f>Caisse!X6</f>
        <v>0</v>
      </c>
      <c r="AK7" s="126"/>
      <c r="AL7" s="126">
        <f>Caisse!Y6</f>
        <v>0</v>
      </c>
      <c r="AM7" s="126"/>
      <c r="AN7" s="126">
        <f>Caisse!Z6</f>
        <v>0</v>
      </c>
      <c r="AO7" s="126"/>
      <c r="AP7" s="126">
        <f>Caisse!AA6</f>
        <v>0</v>
      </c>
      <c r="AQ7" s="126"/>
      <c r="AR7" s="126">
        <f>Caisse!AB6</f>
        <v>0</v>
      </c>
      <c r="AS7" s="126"/>
      <c r="AT7" s="126">
        <f>Caisse!AC6</f>
        <v>0</v>
      </c>
      <c r="AU7" s="126"/>
      <c r="AV7" s="126">
        <f>Caisse!AD6</f>
        <v>0</v>
      </c>
      <c r="AW7" s="126"/>
      <c r="AX7" s="126">
        <f>Caisse!AE6</f>
        <v>0</v>
      </c>
      <c r="AY7" s="126"/>
      <c r="AZ7" s="126">
        <f>Caisse!AF6</f>
        <v>0</v>
      </c>
      <c r="BA7" s="126"/>
      <c r="BB7" s="115"/>
      <c r="BC7" s="115"/>
      <c r="BD7" s="124">
        <f>+B7</f>
        <v>0</v>
      </c>
      <c r="BE7" s="320">
        <f>Caisse!AL6</f>
        <v>0</v>
      </c>
      <c r="BF7" s="126"/>
      <c r="BG7" s="320">
        <f>Caisse!AM6</f>
        <v>0</v>
      </c>
      <c r="BH7" s="126"/>
      <c r="BI7" s="320">
        <f>Caisse!AN6</f>
        <v>0</v>
      </c>
      <c r="BJ7" s="126"/>
      <c r="BK7" s="320">
        <f>Caisse!AO6</f>
        <v>0</v>
      </c>
      <c r="BL7" s="126"/>
      <c r="BM7" s="320">
        <f>Caisse!AP6</f>
        <v>0</v>
      </c>
      <c r="BN7" s="126"/>
      <c r="BO7" s="320">
        <f>Caisse!AQ6</f>
        <v>0</v>
      </c>
      <c r="BP7" s="126"/>
      <c r="BQ7" s="320">
        <f>Caisse!AR6</f>
        <v>0</v>
      </c>
      <c r="BR7" s="126"/>
      <c r="BS7" s="320">
        <f>Caisse!AS6</f>
        <v>0</v>
      </c>
      <c r="BT7" s="126"/>
      <c r="BU7" s="320">
        <f>Caisse!AT6</f>
        <v>0</v>
      </c>
      <c r="BV7" s="126"/>
      <c r="BW7" s="320">
        <f>Caisse!AU6</f>
        <v>0</v>
      </c>
      <c r="BX7" s="126"/>
      <c r="BY7" s="320">
        <f>Caisse!AV6</f>
        <v>0</v>
      </c>
      <c r="BZ7" s="126"/>
      <c r="CA7" s="320">
        <f>Caisse!AW6</f>
        <v>0</v>
      </c>
      <c r="CB7" s="126"/>
    </row>
    <row r="8" spans="1:80" ht="12.75">
      <c r="A8" s="115"/>
      <c r="B8" s="124">
        <f>Caisse!B7</f>
        <v>0</v>
      </c>
      <c r="C8" s="320">
        <f>Caisse!D10</f>
        <v>0</v>
      </c>
      <c r="D8" s="126"/>
      <c r="E8" s="320">
        <f>Caisse!E10</f>
        <v>0</v>
      </c>
      <c r="F8" s="126"/>
      <c r="G8" s="320">
        <f>Caisse!F10</f>
        <v>0</v>
      </c>
      <c r="H8" s="126"/>
      <c r="I8" s="320">
        <f>Caisse!G10</f>
        <v>0</v>
      </c>
      <c r="J8" s="126"/>
      <c r="K8" s="320">
        <f>Caisse!H10</f>
        <v>0</v>
      </c>
      <c r="L8" s="126"/>
      <c r="M8" s="320">
        <f>Caisse!I10</f>
        <v>0</v>
      </c>
      <c r="N8" s="126"/>
      <c r="O8" s="320">
        <f>Caisse!J10</f>
        <v>0</v>
      </c>
      <c r="P8" s="126"/>
      <c r="Q8" s="320">
        <f>Caisse!K10</f>
        <v>0</v>
      </c>
      <c r="R8" s="126"/>
      <c r="S8" s="320">
        <f>Caisse!L10</f>
        <v>0</v>
      </c>
      <c r="T8" s="126"/>
      <c r="U8" s="320">
        <f>Caisse!M10</f>
        <v>0</v>
      </c>
      <c r="V8" s="126"/>
      <c r="W8" s="320">
        <f>Caisse!N10</f>
        <v>0</v>
      </c>
      <c r="X8" s="126"/>
      <c r="Y8" s="320">
        <f>Caisse!O10</f>
        <v>0</v>
      </c>
      <c r="Z8" s="126"/>
      <c r="AA8" s="115"/>
      <c r="AB8" s="115"/>
      <c r="AC8" s="124">
        <f>+B8</f>
        <v>0</v>
      </c>
      <c r="AD8" s="126">
        <f>Caisse!U10</f>
        <v>0</v>
      </c>
      <c r="AE8" s="126"/>
      <c r="AF8" s="126">
        <f>Caisse!V10</f>
        <v>0</v>
      </c>
      <c r="AG8" s="126"/>
      <c r="AH8" s="126">
        <f>Caisse!W10</f>
        <v>0</v>
      </c>
      <c r="AI8" s="126"/>
      <c r="AJ8" s="126">
        <f>Caisse!X10</f>
        <v>0</v>
      </c>
      <c r="AK8" s="126"/>
      <c r="AL8" s="126"/>
      <c r="AM8" s="126"/>
      <c r="AN8" s="126">
        <f>Caisse!Z10</f>
        <v>0</v>
      </c>
      <c r="AO8" s="126"/>
      <c r="AP8" s="126">
        <f>Caisse!AA10</f>
        <v>0</v>
      </c>
      <c r="AQ8" s="126"/>
      <c r="AR8" s="126">
        <f>Caisse!AB10</f>
        <v>0</v>
      </c>
      <c r="AS8" s="126"/>
      <c r="AT8" s="126"/>
      <c r="AU8" s="126"/>
      <c r="AV8" s="126">
        <f>Caisse!AD10</f>
        <v>0</v>
      </c>
      <c r="AW8" s="126"/>
      <c r="AX8" s="126">
        <f>Caisse!AE10</f>
        <v>0</v>
      </c>
      <c r="AY8" s="126"/>
      <c r="AZ8" s="126">
        <f>Caisse!AF10</f>
        <v>0</v>
      </c>
      <c r="BA8" s="126"/>
      <c r="BB8" s="115"/>
      <c r="BC8" s="115"/>
      <c r="BD8" s="124">
        <f>+B8</f>
        <v>0</v>
      </c>
      <c r="BE8" s="320">
        <f>Caisse!AL10</f>
        <v>0</v>
      </c>
      <c r="BF8" s="126"/>
      <c r="BG8" s="320">
        <f>Caisse!AM10</f>
        <v>0</v>
      </c>
      <c r="BH8" s="126"/>
      <c r="BI8" s="320">
        <f>Caisse!AN10</f>
        <v>0</v>
      </c>
      <c r="BJ8" s="126"/>
      <c r="BK8" s="320">
        <f>Caisse!AO10</f>
        <v>0</v>
      </c>
      <c r="BL8" s="126"/>
      <c r="BM8" s="320">
        <f>Caisse!AP10</f>
        <v>0</v>
      </c>
      <c r="BN8" s="126"/>
      <c r="BO8" s="320">
        <f>Caisse!AQ10</f>
        <v>0</v>
      </c>
      <c r="BP8" s="126"/>
      <c r="BQ8" s="320">
        <f>Caisse!AR10</f>
        <v>0</v>
      </c>
      <c r="BR8" s="126"/>
      <c r="BS8" s="320">
        <f>Caisse!AS10</f>
        <v>0</v>
      </c>
      <c r="BT8" s="126"/>
      <c r="BU8" s="320">
        <f>Caisse!AT10</f>
        <v>0</v>
      </c>
      <c r="BV8" s="126"/>
      <c r="BW8" s="320">
        <f>Caisse!AU10</f>
        <v>0</v>
      </c>
      <c r="BX8" s="126"/>
      <c r="BY8" s="320">
        <f>Caisse!AV10</f>
        <v>0</v>
      </c>
      <c r="BZ8" s="126"/>
      <c r="CA8" s="320">
        <f>Caisse!AW10</f>
        <v>0</v>
      </c>
      <c r="CB8" s="126"/>
    </row>
    <row r="9" spans="1:80" ht="12.75" customHeight="1" thickBot="1">
      <c r="A9" s="115"/>
      <c r="B9" s="132" t="s">
        <v>15</v>
      </c>
      <c r="C9" s="317">
        <f aca="true" t="shared" si="0" ref="C9:Z9">SUM(C5:C8)</f>
        <v>0</v>
      </c>
      <c r="D9" s="321">
        <f t="shared" si="0"/>
        <v>0</v>
      </c>
      <c r="E9" s="317">
        <f t="shared" si="0"/>
        <v>0</v>
      </c>
      <c r="F9" s="321">
        <f t="shared" si="0"/>
        <v>0</v>
      </c>
      <c r="G9" s="317">
        <f t="shared" si="0"/>
        <v>0</v>
      </c>
      <c r="H9" s="321">
        <f t="shared" si="0"/>
        <v>0</v>
      </c>
      <c r="I9" s="317">
        <f t="shared" si="0"/>
        <v>0</v>
      </c>
      <c r="J9" s="321">
        <f t="shared" si="0"/>
        <v>0</v>
      </c>
      <c r="K9" s="317">
        <f t="shared" si="0"/>
        <v>0</v>
      </c>
      <c r="L9" s="321">
        <f t="shared" si="0"/>
        <v>0</v>
      </c>
      <c r="M9" s="317">
        <f t="shared" si="0"/>
        <v>0</v>
      </c>
      <c r="N9" s="321">
        <f t="shared" si="0"/>
        <v>0</v>
      </c>
      <c r="O9" s="317">
        <f t="shared" si="0"/>
        <v>0</v>
      </c>
      <c r="P9" s="321">
        <f t="shared" si="0"/>
        <v>0</v>
      </c>
      <c r="Q9" s="317">
        <f t="shared" si="0"/>
        <v>0</v>
      </c>
      <c r="R9" s="321">
        <f t="shared" si="0"/>
        <v>0</v>
      </c>
      <c r="S9" s="317">
        <f t="shared" si="0"/>
        <v>0</v>
      </c>
      <c r="T9" s="321">
        <f t="shared" si="0"/>
        <v>0</v>
      </c>
      <c r="U9" s="317">
        <f t="shared" si="0"/>
        <v>0</v>
      </c>
      <c r="V9" s="321">
        <f t="shared" si="0"/>
        <v>0</v>
      </c>
      <c r="W9" s="317">
        <f t="shared" si="0"/>
        <v>0</v>
      </c>
      <c r="X9" s="321">
        <f t="shared" si="0"/>
        <v>0</v>
      </c>
      <c r="Y9" s="317">
        <f t="shared" si="0"/>
        <v>0</v>
      </c>
      <c r="Z9" s="321">
        <f t="shared" si="0"/>
        <v>0</v>
      </c>
      <c r="AA9" s="115"/>
      <c r="AB9" s="115"/>
      <c r="AC9" s="132" t="s">
        <v>15</v>
      </c>
      <c r="AD9" s="125">
        <f aca="true" t="shared" si="1" ref="AD9:BA9">SUM(AD5:AD8)</f>
        <v>0</v>
      </c>
      <c r="AE9" s="125">
        <f t="shared" si="1"/>
        <v>0</v>
      </c>
      <c r="AF9" s="125">
        <f t="shared" si="1"/>
        <v>0</v>
      </c>
      <c r="AG9" s="125">
        <f t="shared" si="1"/>
        <v>0</v>
      </c>
      <c r="AH9" s="125">
        <f t="shared" si="1"/>
        <v>0</v>
      </c>
      <c r="AI9" s="125">
        <f t="shared" si="1"/>
        <v>0</v>
      </c>
      <c r="AJ9" s="125">
        <f t="shared" si="1"/>
        <v>0</v>
      </c>
      <c r="AK9" s="125">
        <f t="shared" si="1"/>
        <v>0</v>
      </c>
      <c r="AL9" s="125">
        <f t="shared" si="1"/>
        <v>0</v>
      </c>
      <c r="AM9" s="125">
        <f t="shared" si="1"/>
        <v>0</v>
      </c>
      <c r="AN9" s="125">
        <f t="shared" si="1"/>
        <v>0</v>
      </c>
      <c r="AO9" s="125">
        <f t="shared" si="1"/>
        <v>0</v>
      </c>
      <c r="AP9" s="125">
        <f t="shared" si="1"/>
        <v>0</v>
      </c>
      <c r="AQ9" s="125">
        <f t="shared" si="1"/>
        <v>0</v>
      </c>
      <c r="AR9" s="125">
        <f t="shared" si="1"/>
        <v>0</v>
      </c>
      <c r="AS9" s="125">
        <f t="shared" si="1"/>
        <v>0</v>
      </c>
      <c r="AT9" s="125">
        <f t="shared" si="1"/>
        <v>0</v>
      </c>
      <c r="AU9" s="125">
        <f t="shared" si="1"/>
        <v>0</v>
      </c>
      <c r="AV9" s="125">
        <f t="shared" si="1"/>
        <v>0</v>
      </c>
      <c r="AW9" s="125">
        <f t="shared" si="1"/>
        <v>0</v>
      </c>
      <c r="AX9" s="125">
        <f t="shared" si="1"/>
        <v>0</v>
      </c>
      <c r="AY9" s="125">
        <f t="shared" si="1"/>
        <v>0</v>
      </c>
      <c r="AZ9" s="125">
        <f t="shared" si="1"/>
        <v>0</v>
      </c>
      <c r="BA9" s="125">
        <f t="shared" si="1"/>
        <v>0</v>
      </c>
      <c r="BB9" s="115"/>
      <c r="BC9" s="115"/>
      <c r="BD9" s="132" t="s">
        <v>15</v>
      </c>
      <c r="BE9" s="125">
        <f aca="true" t="shared" si="2" ref="BE9:CB9">SUM(BE5:BE8)</f>
        <v>0</v>
      </c>
      <c r="BF9" s="334">
        <f t="shared" si="2"/>
        <v>0</v>
      </c>
      <c r="BG9" s="125">
        <f t="shared" si="2"/>
        <v>0</v>
      </c>
      <c r="BH9" s="334">
        <f t="shared" si="2"/>
        <v>0</v>
      </c>
      <c r="BI9" s="125">
        <f t="shared" si="2"/>
        <v>0</v>
      </c>
      <c r="BJ9" s="334">
        <f t="shared" si="2"/>
        <v>0</v>
      </c>
      <c r="BK9" s="125">
        <f t="shared" si="2"/>
        <v>0</v>
      </c>
      <c r="BL9" s="334">
        <f t="shared" si="2"/>
        <v>0</v>
      </c>
      <c r="BM9" s="125">
        <f t="shared" si="2"/>
        <v>0</v>
      </c>
      <c r="BN9" s="334">
        <f t="shared" si="2"/>
        <v>0</v>
      </c>
      <c r="BO9" s="125">
        <f t="shared" si="2"/>
        <v>0</v>
      </c>
      <c r="BP9" s="334">
        <f t="shared" si="2"/>
        <v>0</v>
      </c>
      <c r="BQ9" s="125">
        <f t="shared" si="2"/>
        <v>0</v>
      </c>
      <c r="BR9" s="334">
        <f t="shared" si="2"/>
        <v>0</v>
      </c>
      <c r="BS9" s="125">
        <f t="shared" si="2"/>
        <v>0</v>
      </c>
      <c r="BT9" s="334">
        <f t="shared" si="2"/>
        <v>0</v>
      </c>
      <c r="BU9" s="125">
        <f t="shared" si="2"/>
        <v>0</v>
      </c>
      <c r="BV9" s="334">
        <f t="shared" si="2"/>
        <v>0</v>
      </c>
      <c r="BW9" s="125">
        <f t="shared" si="2"/>
        <v>0</v>
      </c>
      <c r="BX9" s="334">
        <f t="shared" si="2"/>
        <v>0</v>
      </c>
      <c r="BY9" s="125">
        <f t="shared" si="2"/>
        <v>0</v>
      </c>
      <c r="BZ9" s="334">
        <f t="shared" si="2"/>
        <v>0</v>
      </c>
      <c r="CA9" s="125">
        <f t="shared" si="2"/>
        <v>0</v>
      </c>
      <c r="CB9" s="334">
        <f t="shared" si="2"/>
        <v>0</v>
      </c>
    </row>
    <row r="10" spans="1:80" s="329" customFormat="1" ht="18.75" customHeight="1" thickBot="1">
      <c r="A10" s="324"/>
      <c r="B10" s="133"/>
      <c r="C10" s="325" t="s">
        <v>269</v>
      </c>
      <c r="D10" s="326" t="e">
        <f>D9/C9</f>
        <v>#DIV/0!</v>
      </c>
      <c r="E10" s="325" t="s">
        <v>269</v>
      </c>
      <c r="F10" s="327" t="e">
        <f>F9/E9</f>
        <v>#DIV/0!</v>
      </c>
      <c r="G10" s="325" t="s">
        <v>269</v>
      </c>
      <c r="H10" s="326" t="e">
        <f>H9/G9</f>
        <v>#DIV/0!</v>
      </c>
      <c r="I10" s="325" t="s">
        <v>269</v>
      </c>
      <c r="J10" s="327" t="e">
        <f>J9/I9</f>
        <v>#DIV/0!</v>
      </c>
      <c r="K10" s="325" t="s">
        <v>269</v>
      </c>
      <c r="L10" s="326" t="e">
        <f>L9/K9</f>
        <v>#DIV/0!</v>
      </c>
      <c r="M10" s="325" t="s">
        <v>269</v>
      </c>
      <c r="N10" s="327" t="e">
        <f>N9/M9</f>
        <v>#DIV/0!</v>
      </c>
      <c r="O10" s="325" t="s">
        <v>269</v>
      </c>
      <c r="P10" s="326" t="e">
        <f>P9/O9</f>
        <v>#DIV/0!</v>
      </c>
      <c r="Q10" s="325" t="s">
        <v>269</v>
      </c>
      <c r="R10" s="327" t="e">
        <f>R9/Q9</f>
        <v>#DIV/0!</v>
      </c>
      <c r="S10" s="325" t="s">
        <v>269</v>
      </c>
      <c r="T10" s="326" t="e">
        <f>T9/S9</f>
        <v>#DIV/0!</v>
      </c>
      <c r="U10" s="325" t="s">
        <v>269</v>
      </c>
      <c r="V10" s="326" t="e">
        <f>V9/U9</f>
        <v>#DIV/0!</v>
      </c>
      <c r="W10" s="325" t="s">
        <v>269</v>
      </c>
      <c r="X10" s="327" t="e">
        <f>X9/W9</f>
        <v>#DIV/0!</v>
      </c>
      <c r="Y10" s="325" t="s">
        <v>269</v>
      </c>
      <c r="Z10" s="327" t="e">
        <f>Z9/Y9</f>
        <v>#DIV/0!</v>
      </c>
      <c r="AA10" s="324"/>
      <c r="AB10" s="324"/>
      <c r="AC10" s="133"/>
      <c r="AD10" s="325" t="s">
        <v>269</v>
      </c>
      <c r="AE10" s="326" t="e">
        <f>AE9/AD9</f>
        <v>#DIV/0!</v>
      </c>
      <c r="AF10" s="325" t="s">
        <v>269</v>
      </c>
      <c r="AG10" s="327" t="e">
        <f>AG9/AF9</f>
        <v>#DIV/0!</v>
      </c>
      <c r="AH10" s="325" t="s">
        <v>269</v>
      </c>
      <c r="AI10" s="326" t="e">
        <f>AI9/AH9</f>
        <v>#DIV/0!</v>
      </c>
      <c r="AJ10" s="325" t="s">
        <v>269</v>
      </c>
      <c r="AK10" s="327" t="e">
        <f>AK9/AJ9</f>
        <v>#DIV/0!</v>
      </c>
      <c r="AL10" s="325" t="s">
        <v>269</v>
      </c>
      <c r="AM10" s="326" t="e">
        <f>AM9/AL9</f>
        <v>#DIV/0!</v>
      </c>
      <c r="AN10" s="325" t="s">
        <v>269</v>
      </c>
      <c r="AO10" s="327" t="e">
        <f>AO9/AN9</f>
        <v>#DIV/0!</v>
      </c>
      <c r="AP10" s="325" t="s">
        <v>269</v>
      </c>
      <c r="AQ10" s="326" t="e">
        <f>AQ9/AP9</f>
        <v>#DIV/0!</v>
      </c>
      <c r="AR10" s="325" t="s">
        <v>269</v>
      </c>
      <c r="AS10" s="327" t="e">
        <f>AS9/AR9</f>
        <v>#DIV/0!</v>
      </c>
      <c r="AT10" s="325" t="s">
        <v>269</v>
      </c>
      <c r="AU10" s="326" t="e">
        <f>AU9/AT9</f>
        <v>#DIV/0!</v>
      </c>
      <c r="AV10" s="325" t="s">
        <v>269</v>
      </c>
      <c r="AW10" s="326" t="e">
        <f>AW9/AV9</f>
        <v>#DIV/0!</v>
      </c>
      <c r="AX10" s="325" t="s">
        <v>269</v>
      </c>
      <c r="AY10" s="327" t="e">
        <f>AY9/AX9</f>
        <v>#DIV/0!</v>
      </c>
      <c r="AZ10" s="325" t="s">
        <v>269</v>
      </c>
      <c r="BA10" s="327" t="e">
        <f>BA9/AZ9</f>
        <v>#DIV/0!</v>
      </c>
      <c r="BB10" s="324"/>
      <c r="BC10" s="324"/>
      <c r="BD10" s="133"/>
      <c r="BE10" s="325" t="s">
        <v>269</v>
      </c>
      <c r="BF10" s="326" t="e">
        <f>BF9/BE9</f>
        <v>#DIV/0!</v>
      </c>
      <c r="BG10" s="325" t="s">
        <v>269</v>
      </c>
      <c r="BH10" s="327" t="e">
        <f>BH9/BG9</f>
        <v>#DIV/0!</v>
      </c>
      <c r="BI10" s="325" t="s">
        <v>269</v>
      </c>
      <c r="BJ10" s="326" t="e">
        <f>BJ9/BI9</f>
        <v>#DIV/0!</v>
      </c>
      <c r="BK10" s="325" t="s">
        <v>269</v>
      </c>
      <c r="BL10" s="327" t="e">
        <f>BL9/BK9</f>
        <v>#DIV/0!</v>
      </c>
      <c r="BM10" s="325" t="s">
        <v>269</v>
      </c>
      <c r="BN10" s="326" t="e">
        <f>BN9/BM9</f>
        <v>#DIV/0!</v>
      </c>
      <c r="BO10" s="325" t="s">
        <v>269</v>
      </c>
      <c r="BP10" s="327" t="e">
        <f>BP9/BO9</f>
        <v>#DIV/0!</v>
      </c>
      <c r="BQ10" s="325" t="s">
        <v>269</v>
      </c>
      <c r="BR10" s="326" t="e">
        <f>BR9/BQ9</f>
        <v>#DIV/0!</v>
      </c>
      <c r="BS10" s="325" t="s">
        <v>269</v>
      </c>
      <c r="BT10" s="327" t="e">
        <f>BT9/BS9</f>
        <v>#DIV/0!</v>
      </c>
      <c r="BU10" s="325" t="s">
        <v>269</v>
      </c>
      <c r="BV10" s="326" t="e">
        <f>BV9/BU9</f>
        <v>#DIV/0!</v>
      </c>
      <c r="BW10" s="325" t="s">
        <v>269</v>
      </c>
      <c r="BX10" s="326" t="e">
        <f>BX9/BW9</f>
        <v>#DIV/0!</v>
      </c>
      <c r="BY10" s="325" t="s">
        <v>269</v>
      </c>
      <c r="BZ10" s="327" t="e">
        <f>BZ9/BY9</f>
        <v>#DIV/0!</v>
      </c>
      <c r="CA10" s="325" t="s">
        <v>269</v>
      </c>
      <c r="CB10" s="327" t="e">
        <f>CB9/CA9</f>
        <v>#DIV/0!</v>
      </c>
    </row>
    <row r="11" spans="1:80" ht="12.75" customHeight="1">
      <c r="A11" s="115"/>
      <c r="B11" s="139" t="s">
        <v>16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15"/>
      <c r="AB11" s="115"/>
      <c r="AC11" s="139" t="s">
        <v>16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15"/>
      <c r="BC11" s="115"/>
      <c r="BD11" s="139" t="s">
        <v>16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</row>
    <row r="12" spans="1:80" ht="12.75" customHeight="1">
      <c r="A12" s="115">
        <v>1</v>
      </c>
      <c r="B12" s="124" t="str">
        <f>Caisse!B14</f>
        <v>Ventes comptant</v>
      </c>
      <c r="C12" s="143">
        <f>Caisse!D14</f>
        <v>0</v>
      </c>
      <c r="D12" s="144"/>
      <c r="E12" s="143">
        <f>Caisse!E14</f>
        <v>0</v>
      </c>
      <c r="F12" s="144"/>
      <c r="G12" s="143">
        <f>Caisse!F14</f>
        <v>0</v>
      </c>
      <c r="H12" s="144"/>
      <c r="I12" s="143">
        <f>Caisse!G14</f>
        <v>0</v>
      </c>
      <c r="J12" s="144"/>
      <c r="K12" s="143">
        <f>Caisse!H14</f>
        <v>0</v>
      </c>
      <c r="L12" s="144"/>
      <c r="M12" s="143">
        <f>Caisse!I14</f>
        <v>0</v>
      </c>
      <c r="N12" s="144"/>
      <c r="O12" s="143">
        <f>Caisse!J14</f>
        <v>0</v>
      </c>
      <c r="P12" s="144"/>
      <c r="Q12" s="143">
        <f>Caisse!K14</f>
        <v>0</v>
      </c>
      <c r="R12" s="144"/>
      <c r="S12" s="143">
        <f>Caisse!L14</f>
        <v>0</v>
      </c>
      <c r="T12" s="144"/>
      <c r="U12" s="143">
        <f>Caisse!M14</f>
        <v>0</v>
      </c>
      <c r="V12" s="144"/>
      <c r="W12" s="143">
        <f>Caisse!N14</f>
        <v>0</v>
      </c>
      <c r="X12" s="144"/>
      <c r="Y12" s="143">
        <f>Caisse!O14</f>
        <v>0</v>
      </c>
      <c r="Z12" s="144"/>
      <c r="AA12" s="115"/>
      <c r="AB12" s="115">
        <v>1</v>
      </c>
      <c r="AC12" s="124" t="str">
        <f>+B12</f>
        <v>Ventes comptant</v>
      </c>
      <c r="AD12" s="143">
        <f>Caisse!U14</f>
        <v>0</v>
      </c>
      <c r="AE12" s="144"/>
      <c r="AF12" s="143">
        <f>Caisse!V14</f>
        <v>0</v>
      </c>
      <c r="AG12" s="144"/>
      <c r="AH12" s="143">
        <f>Caisse!W14</f>
        <v>0</v>
      </c>
      <c r="AI12" s="144"/>
      <c r="AJ12" s="143">
        <f>Caisse!X14</f>
        <v>0</v>
      </c>
      <c r="AK12" s="144"/>
      <c r="AL12" s="143">
        <f>Caisse!Y14</f>
        <v>0</v>
      </c>
      <c r="AM12" s="144"/>
      <c r="AN12" s="143">
        <f>Caisse!Z14</f>
        <v>0</v>
      </c>
      <c r="AO12" s="144"/>
      <c r="AP12" s="143">
        <f>Caisse!AA14</f>
        <v>0</v>
      </c>
      <c r="AQ12" s="144"/>
      <c r="AR12" s="143">
        <f>Caisse!AB14</f>
        <v>0</v>
      </c>
      <c r="AS12" s="144"/>
      <c r="AT12" s="143">
        <f>Caisse!AC14</f>
        <v>0</v>
      </c>
      <c r="AU12" s="144"/>
      <c r="AV12" s="143">
        <f>Caisse!AD14</f>
        <v>0</v>
      </c>
      <c r="AW12" s="144"/>
      <c r="AX12" s="143">
        <f>Caisse!AE14</f>
        <v>0</v>
      </c>
      <c r="AY12" s="144"/>
      <c r="AZ12" s="143">
        <f>Caisse!AF14</f>
        <v>0</v>
      </c>
      <c r="BA12" s="144"/>
      <c r="BB12" s="115"/>
      <c r="BC12" s="115">
        <v>1</v>
      </c>
      <c r="BD12" s="124" t="str">
        <f>+B12</f>
        <v>Ventes comptant</v>
      </c>
      <c r="BE12" s="143">
        <f>Caisse!AL14</f>
        <v>0</v>
      </c>
      <c r="BF12" s="144"/>
      <c r="BG12" s="143">
        <f>Caisse!AM14</f>
        <v>0</v>
      </c>
      <c r="BH12" s="144"/>
      <c r="BI12" s="143">
        <f>Caisse!AN14</f>
        <v>0</v>
      </c>
      <c r="BJ12" s="144"/>
      <c r="BK12" s="143">
        <f>Caisse!AO14</f>
        <v>0</v>
      </c>
      <c r="BL12" s="144"/>
      <c r="BM12" s="143">
        <f>Caisse!AP14</f>
        <v>0</v>
      </c>
      <c r="BN12" s="144"/>
      <c r="BO12" s="143">
        <f>Caisse!AQ14</f>
        <v>0</v>
      </c>
      <c r="BP12" s="144"/>
      <c r="BQ12" s="143">
        <f>Caisse!AR14</f>
        <v>0</v>
      </c>
      <c r="BR12" s="144"/>
      <c r="BS12" s="143">
        <f>Caisse!AS14</f>
        <v>0</v>
      </c>
      <c r="BT12" s="144"/>
      <c r="BU12" s="143">
        <f>Caisse!AT14</f>
        <v>0</v>
      </c>
      <c r="BV12" s="144"/>
      <c r="BW12" s="143">
        <f>Caisse!AU14</f>
        <v>0</v>
      </c>
      <c r="BX12" s="144"/>
      <c r="BY12" s="143">
        <f>Caisse!AV14</f>
        <v>0</v>
      </c>
      <c r="BZ12" s="144"/>
      <c r="CA12" s="143">
        <f>Caisse!AW14</f>
        <v>0</v>
      </c>
      <c r="CB12" s="144"/>
    </row>
    <row r="13" spans="1:80" ht="12.75" customHeight="1">
      <c r="A13" s="115">
        <v>2</v>
      </c>
      <c r="B13" s="124" t="str">
        <f>Caisse!B15</f>
        <v>Rec. - de 30 jours</v>
      </c>
      <c r="C13" s="143">
        <f>Caisse!D15</f>
        <v>0</v>
      </c>
      <c r="D13" s="144"/>
      <c r="E13" s="143">
        <f>Caisse!E15</f>
        <v>0</v>
      </c>
      <c r="F13" s="144"/>
      <c r="G13" s="143">
        <f>Caisse!F15</f>
        <v>0</v>
      </c>
      <c r="H13" s="144"/>
      <c r="I13" s="143">
        <f>Caisse!G15</f>
        <v>0</v>
      </c>
      <c r="J13" s="144"/>
      <c r="K13" s="143">
        <f>Caisse!H15</f>
        <v>0</v>
      </c>
      <c r="L13" s="144"/>
      <c r="M13" s="143">
        <f>Caisse!I15</f>
        <v>0</v>
      </c>
      <c r="N13" s="144"/>
      <c r="O13" s="143">
        <f>Caisse!J15</f>
        <v>0</v>
      </c>
      <c r="P13" s="144"/>
      <c r="Q13" s="143">
        <f>Caisse!K15</f>
        <v>0</v>
      </c>
      <c r="R13" s="144"/>
      <c r="S13" s="143">
        <f>Caisse!L15</f>
        <v>0</v>
      </c>
      <c r="T13" s="144"/>
      <c r="U13" s="143">
        <f>Caisse!M15</f>
        <v>0</v>
      </c>
      <c r="V13" s="144"/>
      <c r="W13" s="143">
        <f>Caisse!N15</f>
        <v>0</v>
      </c>
      <c r="X13" s="144"/>
      <c r="Y13" s="143">
        <f>Caisse!O15</f>
        <v>0</v>
      </c>
      <c r="Z13" s="144"/>
      <c r="AA13" s="115"/>
      <c r="AB13" s="115">
        <v>2</v>
      </c>
      <c r="AC13" s="124" t="str">
        <f aca="true" t="shared" si="3" ref="AC13:AC22">+B13</f>
        <v>Rec. - de 30 jours</v>
      </c>
      <c r="AD13" s="143">
        <f>Caisse!U15</f>
        <v>0</v>
      </c>
      <c r="AE13" s="144"/>
      <c r="AF13" s="143">
        <f>Caisse!V15</f>
        <v>0</v>
      </c>
      <c r="AG13" s="144"/>
      <c r="AH13" s="143">
        <f>Caisse!W15</f>
        <v>0</v>
      </c>
      <c r="AI13" s="144"/>
      <c r="AJ13" s="143">
        <f>Caisse!X15</f>
        <v>0</v>
      </c>
      <c r="AK13" s="144"/>
      <c r="AL13" s="143">
        <f>Caisse!Y15</f>
        <v>0</v>
      </c>
      <c r="AM13" s="144"/>
      <c r="AN13" s="143">
        <f>Caisse!Z15</f>
        <v>0</v>
      </c>
      <c r="AO13" s="144"/>
      <c r="AP13" s="143">
        <f>Caisse!AA15</f>
        <v>0</v>
      </c>
      <c r="AQ13" s="144"/>
      <c r="AR13" s="143">
        <f>Caisse!AB15</f>
        <v>0</v>
      </c>
      <c r="AS13" s="144"/>
      <c r="AT13" s="143">
        <f>Caisse!AC15</f>
        <v>0</v>
      </c>
      <c r="AU13" s="144"/>
      <c r="AV13" s="143">
        <f>Caisse!AD15</f>
        <v>0</v>
      </c>
      <c r="AW13" s="144"/>
      <c r="AX13" s="143">
        <f>Caisse!AE15</f>
        <v>0</v>
      </c>
      <c r="AY13" s="144"/>
      <c r="AZ13" s="143">
        <f>Caisse!AF15</f>
        <v>0</v>
      </c>
      <c r="BA13" s="144"/>
      <c r="BB13" s="115"/>
      <c r="BC13" s="115">
        <v>2</v>
      </c>
      <c r="BD13" s="124" t="str">
        <f aca="true" t="shared" si="4" ref="BD13:BD22">+B13</f>
        <v>Rec. - de 30 jours</v>
      </c>
      <c r="BE13" s="143">
        <f>Caisse!AL15</f>
        <v>0</v>
      </c>
      <c r="BF13" s="144"/>
      <c r="BG13" s="143">
        <f>Caisse!AM15</f>
        <v>0</v>
      </c>
      <c r="BH13" s="144"/>
      <c r="BI13" s="143">
        <f>Caisse!AN15</f>
        <v>0</v>
      </c>
      <c r="BJ13" s="144"/>
      <c r="BK13" s="143">
        <f>Caisse!AO15</f>
        <v>0</v>
      </c>
      <c r="BL13" s="144"/>
      <c r="BM13" s="143">
        <f>Caisse!AP15</f>
        <v>0</v>
      </c>
      <c r="BN13" s="144"/>
      <c r="BO13" s="143">
        <f>Caisse!AQ15</f>
        <v>0</v>
      </c>
      <c r="BP13" s="144"/>
      <c r="BQ13" s="143">
        <f>Caisse!AR15</f>
        <v>0</v>
      </c>
      <c r="BR13" s="144"/>
      <c r="BS13" s="143">
        <f>Caisse!AS15</f>
        <v>0</v>
      </c>
      <c r="BT13" s="144"/>
      <c r="BU13" s="143">
        <f>Caisse!AT15</f>
        <v>0</v>
      </c>
      <c r="BV13" s="144"/>
      <c r="BW13" s="143">
        <f>Caisse!AU15</f>
        <v>0</v>
      </c>
      <c r="BX13" s="144"/>
      <c r="BY13" s="143">
        <f>Caisse!AV15</f>
        <v>0</v>
      </c>
      <c r="BZ13" s="144"/>
      <c r="CA13" s="143">
        <f>Caisse!AW15</f>
        <v>0</v>
      </c>
      <c r="CB13" s="144"/>
    </row>
    <row r="14" spans="1:80" ht="12.75" customHeight="1">
      <c r="A14" s="115">
        <v>3</v>
      </c>
      <c r="B14" s="124" t="str">
        <f>Caisse!B16</f>
        <v>Rec. - 30-60 jours</v>
      </c>
      <c r="C14" s="143">
        <f>Caisse!D16</f>
        <v>0</v>
      </c>
      <c r="D14" s="144"/>
      <c r="E14" s="143">
        <f>Caisse!E16</f>
        <v>0</v>
      </c>
      <c r="F14" s="144"/>
      <c r="G14" s="143">
        <f>Caisse!F16</f>
        <v>0</v>
      </c>
      <c r="H14" s="144"/>
      <c r="I14" s="143">
        <f>Caisse!G16</f>
        <v>0</v>
      </c>
      <c r="J14" s="144"/>
      <c r="K14" s="143">
        <f>Caisse!H16</f>
        <v>0</v>
      </c>
      <c r="L14" s="144"/>
      <c r="M14" s="143">
        <f>Caisse!I16</f>
        <v>0</v>
      </c>
      <c r="N14" s="144"/>
      <c r="O14" s="143">
        <f>Caisse!J16</f>
        <v>0</v>
      </c>
      <c r="P14" s="144"/>
      <c r="Q14" s="143">
        <f>Caisse!K16</f>
        <v>0</v>
      </c>
      <c r="R14" s="144"/>
      <c r="S14" s="143">
        <f>Caisse!L16</f>
        <v>0</v>
      </c>
      <c r="T14" s="144"/>
      <c r="U14" s="143">
        <f>Caisse!M16</f>
        <v>0</v>
      </c>
      <c r="V14" s="144"/>
      <c r="W14" s="143">
        <f>Caisse!N16</f>
        <v>0</v>
      </c>
      <c r="X14" s="144"/>
      <c r="Y14" s="143">
        <f>Caisse!O16</f>
        <v>0</v>
      </c>
      <c r="Z14" s="144"/>
      <c r="AA14" s="115"/>
      <c r="AB14" s="115">
        <v>3</v>
      </c>
      <c r="AC14" s="124" t="str">
        <f t="shared" si="3"/>
        <v>Rec. - 30-60 jours</v>
      </c>
      <c r="AD14" s="143">
        <f>Caisse!U16</f>
        <v>0</v>
      </c>
      <c r="AE14" s="144"/>
      <c r="AF14" s="143">
        <f>Caisse!V16</f>
        <v>0</v>
      </c>
      <c r="AG14" s="144"/>
      <c r="AH14" s="143">
        <f>Caisse!W16</f>
        <v>0</v>
      </c>
      <c r="AI14" s="144"/>
      <c r="AJ14" s="143">
        <f>Caisse!X16</f>
        <v>0</v>
      </c>
      <c r="AK14" s="144"/>
      <c r="AL14" s="143">
        <f>Caisse!Y16</f>
        <v>0</v>
      </c>
      <c r="AM14" s="144"/>
      <c r="AN14" s="143">
        <f>Caisse!Z16</f>
        <v>0</v>
      </c>
      <c r="AO14" s="144"/>
      <c r="AP14" s="143">
        <f>Caisse!AA16</f>
        <v>0</v>
      </c>
      <c r="AQ14" s="144"/>
      <c r="AR14" s="143">
        <f>Caisse!AB16</f>
        <v>0</v>
      </c>
      <c r="AS14" s="144"/>
      <c r="AT14" s="143">
        <f>Caisse!AC16</f>
        <v>0</v>
      </c>
      <c r="AU14" s="144"/>
      <c r="AV14" s="143">
        <f>Caisse!AD16</f>
        <v>0</v>
      </c>
      <c r="AW14" s="144"/>
      <c r="AX14" s="143">
        <f>Caisse!AE16</f>
        <v>0</v>
      </c>
      <c r="AY14" s="144"/>
      <c r="AZ14" s="143">
        <f>Caisse!AF16</f>
        <v>0</v>
      </c>
      <c r="BA14" s="144"/>
      <c r="BB14" s="115"/>
      <c r="BC14" s="115">
        <v>3</v>
      </c>
      <c r="BD14" s="124" t="str">
        <f t="shared" si="4"/>
        <v>Rec. - 30-60 jours</v>
      </c>
      <c r="BE14" s="143">
        <f>Caisse!AL16</f>
        <v>0</v>
      </c>
      <c r="BF14" s="144"/>
      <c r="BG14" s="143">
        <f>Caisse!AM16</f>
        <v>0</v>
      </c>
      <c r="BH14" s="144"/>
      <c r="BI14" s="143">
        <f>Caisse!AN16</f>
        <v>0</v>
      </c>
      <c r="BJ14" s="144"/>
      <c r="BK14" s="143">
        <f>Caisse!AO16</f>
        <v>0</v>
      </c>
      <c r="BL14" s="144"/>
      <c r="BM14" s="143">
        <f>Caisse!AP16</f>
        <v>0</v>
      </c>
      <c r="BN14" s="144"/>
      <c r="BO14" s="143">
        <f>Caisse!AQ16</f>
        <v>0</v>
      </c>
      <c r="BP14" s="144"/>
      <c r="BQ14" s="143">
        <f>Caisse!AR16</f>
        <v>0</v>
      </c>
      <c r="BR14" s="144"/>
      <c r="BS14" s="143">
        <f>Caisse!AS16</f>
        <v>0</v>
      </c>
      <c r="BT14" s="144"/>
      <c r="BU14" s="143">
        <f>Caisse!AT16</f>
        <v>0</v>
      </c>
      <c r="BV14" s="144"/>
      <c r="BW14" s="143">
        <f>Caisse!AU16</f>
        <v>0</v>
      </c>
      <c r="BX14" s="144"/>
      <c r="BY14" s="143">
        <f>Caisse!AV16</f>
        <v>0</v>
      </c>
      <c r="BZ14" s="144"/>
      <c r="CA14" s="143">
        <f>Caisse!AW16</f>
        <v>0</v>
      </c>
      <c r="CB14" s="144"/>
    </row>
    <row r="15" spans="1:80" ht="12.75" customHeight="1">
      <c r="A15" s="115">
        <v>4</v>
      </c>
      <c r="B15" s="124" t="str">
        <f>Caisse!B17</f>
        <v>Rec. - 60-90 jours</v>
      </c>
      <c r="C15" s="143">
        <f>Caisse!D17</f>
        <v>0</v>
      </c>
      <c r="D15" s="144"/>
      <c r="E15" s="143">
        <f>Caisse!E17</f>
        <v>0</v>
      </c>
      <c r="F15" s="144"/>
      <c r="G15" s="143">
        <f>Caisse!F17</f>
        <v>0</v>
      </c>
      <c r="H15" s="144"/>
      <c r="I15" s="143">
        <f>Caisse!G17</f>
        <v>0</v>
      </c>
      <c r="J15" s="144"/>
      <c r="K15" s="143">
        <f>Caisse!H17</f>
        <v>0</v>
      </c>
      <c r="L15" s="144"/>
      <c r="M15" s="143">
        <f>Caisse!I17</f>
        <v>0</v>
      </c>
      <c r="N15" s="144"/>
      <c r="O15" s="143">
        <f>Caisse!J17</f>
        <v>0</v>
      </c>
      <c r="P15" s="144"/>
      <c r="Q15" s="143">
        <f>Caisse!K17</f>
        <v>0</v>
      </c>
      <c r="R15" s="144"/>
      <c r="S15" s="143">
        <f>Caisse!L17</f>
        <v>0</v>
      </c>
      <c r="T15" s="144"/>
      <c r="U15" s="143">
        <f>Caisse!M17</f>
        <v>0</v>
      </c>
      <c r="V15" s="144"/>
      <c r="W15" s="143">
        <f>Caisse!N17</f>
        <v>0</v>
      </c>
      <c r="X15" s="144"/>
      <c r="Y15" s="143">
        <f>Caisse!O17</f>
        <v>0</v>
      </c>
      <c r="Z15" s="144"/>
      <c r="AA15" s="115"/>
      <c r="AB15" s="115">
        <v>4</v>
      </c>
      <c r="AC15" s="124" t="str">
        <f t="shared" si="3"/>
        <v>Rec. - 60-90 jours</v>
      </c>
      <c r="AD15" s="143">
        <f>Caisse!U17</f>
        <v>0</v>
      </c>
      <c r="AE15" s="144"/>
      <c r="AF15" s="143">
        <f>Caisse!V17</f>
        <v>0</v>
      </c>
      <c r="AG15" s="144"/>
      <c r="AH15" s="143">
        <f>Caisse!W17</f>
        <v>0</v>
      </c>
      <c r="AI15" s="144"/>
      <c r="AJ15" s="143">
        <f>Caisse!X17</f>
        <v>0</v>
      </c>
      <c r="AK15" s="144"/>
      <c r="AL15" s="143">
        <f>Caisse!Y17</f>
        <v>0</v>
      </c>
      <c r="AM15" s="144"/>
      <c r="AN15" s="143">
        <f>Caisse!Z17</f>
        <v>0</v>
      </c>
      <c r="AO15" s="144"/>
      <c r="AP15" s="143">
        <f>Caisse!AA17</f>
        <v>0</v>
      </c>
      <c r="AQ15" s="144"/>
      <c r="AR15" s="143">
        <f>Caisse!AB17</f>
        <v>0</v>
      </c>
      <c r="AS15" s="144"/>
      <c r="AT15" s="143">
        <f>Caisse!AC17</f>
        <v>0</v>
      </c>
      <c r="AU15" s="144"/>
      <c r="AV15" s="143">
        <f>Caisse!AD17</f>
        <v>0</v>
      </c>
      <c r="AW15" s="144"/>
      <c r="AX15" s="143">
        <f>Caisse!AE17</f>
        <v>0</v>
      </c>
      <c r="AY15" s="144"/>
      <c r="AZ15" s="143">
        <f>Caisse!AF17</f>
        <v>0</v>
      </c>
      <c r="BA15" s="144"/>
      <c r="BB15" s="115"/>
      <c r="BC15" s="115">
        <v>4</v>
      </c>
      <c r="BD15" s="124" t="str">
        <f t="shared" si="4"/>
        <v>Rec. - 60-90 jours</v>
      </c>
      <c r="BE15" s="143">
        <f>Caisse!AL17</f>
        <v>0</v>
      </c>
      <c r="BF15" s="144"/>
      <c r="BG15" s="143">
        <f>Caisse!AM17</f>
        <v>0</v>
      </c>
      <c r="BH15" s="144"/>
      <c r="BI15" s="143">
        <f>Caisse!AN17</f>
        <v>0</v>
      </c>
      <c r="BJ15" s="144"/>
      <c r="BK15" s="143">
        <f>Caisse!AO17</f>
        <v>0</v>
      </c>
      <c r="BL15" s="144"/>
      <c r="BM15" s="143">
        <f>Caisse!AP17</f>
        <v>0</v>
      </c>
      <c r="BN15" s="144"/>
      <c r="BO15" s="143">
        <f>Caisse!AQ17</f>
        <v>0</v>
      </c>
      <c r="BP15" s="144"/>
      <c r="BQ15" s="143">
        <f>Caisse!AR17</f>
        <v>0</v>
      </c>
      <c r="BR15" s="144"/>
      <c r="BS15" s="143">
        <f>Caisse!AS17</f>
        <v>0</v>
      </c>
      <c r="BT15" s="144"/>
      <c r="BU15" s="143">
        <f>Caisse!AT17</f>
        <v>0</v>
      </c>
      <c r="BV15" s="144"/>
      <c r="BW15" s="143">
        <f>Caisse!AU17</f>
        <v>0</v>
      </c>
      <c r="BX15" s="144"/>
      <c r="BY15" s="143">
        <f>Caisse!AV17</f>
        <v>0</v>
      </c>
      <c r="BZ15" s="144"/>
      <c r="CA15" s="143">
        <f>Caisse!AW17</f>
        <v>0</v>
      </c>
      <c r="CB15" s="144"/>
    </row>
    <row r="16" spans="1:80" ht="12.75" customHeight="1">
      <c r="A16" s="115">
        <v>5</v>
      </c>
      <c r="B16" s="124" t="str">
        <f>Caisse!B18</f>
        <v>Apports +</v>
      </c>
      <c r="C16" s="143">
        <f>Caisse!D18</f>
        <v>0</v>
      </c>
      <c r="D16" s="144"/>
      <c r="E16" s="143">
        <f>Caisse!E18</f>
        <v>0</v>
      </c>
      <c r="F16" s="144"/>
      <c r="G16" s="143">
        <f>Caisse!F18</f>
        <v>0</v>
      </c>
      <c r="H16" s="144"/>
      <c r="I16" s="143">
        <f>Caisse!G18</f>
        <v>0</v>
      </c>
      <c r="J16" s="144"/>
      <c r="K16" s="143">
        <f>Caisse!H18</f>
        <v>0</v>
      </c>
      <c r="L16" s="144"/>
      <c r="M16" s="143">
        <f>Caisse!I18</f>
        <v>0</v>
      </c>
      <c r="N16" s="144"/>
      <c r="O16" s="143">
        <f>Caisse!J18</f>
        <v>0</v>
      </c>
      <c r="P16" s="144"/>
      <c r="Q16" s="143">
        <f>Caisse!K18</f>
        <v>0</v>
      </c>
      <c r="R16" s="144"/>
      <c r="S16" s="143">
        <f>Caisse!L18</f>
        <v>0</v>
      </c>
      <c r="T16" s="144"/>
      <c r="U16" s="143">
        <f>Caisse!M18</f>
        <v>0</v>
      </c>
      <c r="V16" s="144"/>
      <c r="W16" s="143">
        <f>Caisse!N18</f>
        <v>0</v>
      </c>
      <c r="X16" s="144"/>
      <c r="Y16" s="143">
        <f>Caisse!O18</f>
        <v>0</v>
      </c>
      <c r="Z16" s="144"/>
      <c r="AA16" s="115"/>
      <c r="AB16" s="115">
        <v>5</v>
      </c>
      <c r="AC16" s="124" t="str">
        <f t="shared" si="3"/>
        <v>Apports +</v>
      </c>
      <c r="AD16" s="143">
        <f>Caisse!U18</f>
        <v>0</v>
      </c>
      <c r="AE16" s="144"/>
      <c r="AF16" s="143">
        <f>Caisse!V18</f>
        <v>0</v>
      </c>
      <c r="AG16" s="144"/>
      <c r="AH16" s="143">
        <f>Caisse!W18</f>
        <v>0</v>
      </c>
      <c r="AI16" s="144"/>
      <c r="AJ16" s="143">
        <f>Caisse!X18</f>
        <v>0</v>
      </c>
      <c r="AK16" s="144"/>
      <c r="AL16" s="143">
        <f>Caisse!Y18</f>
        <v>0</v>
      </c>
      <c r="AM16" s="144"/>
      <c r="AN16" s="143">
        <f>Caisse!Z18</f>
        <v>0</v>
      </c>
      <c r="AO16" s="144"/>
      <c r="AP16" s="143">
        <f>Caisse!AA18</f>
        <v>0</v>
      </c>
      <c r="AQ16" s="144"/>
      <c r="AR16" s="143">
        <f>Caisse!AB18</f>
        <v>0</v>
      </c>
      <c r="AS16" s="144"/>
      <c r="AT16" s="143">
        <f>Caisse!AC18</f>
        <v>0</v>
      </c>
      <c r="AU16" s="144"/>
      <c r="AV16" s="143">
        <f>Caisse!AD18</f>
        <v>0</v>
      </c>
      <c r="AW16" s="144"/>
      <c r="AX16" s="143">
        <f>Caisse!AE18</f>
        <v>0</v>
      </c>
      <c r="AY16" s="144"/>
      <c r="AZ16" s="143">
        <f>Caisse!AF18</f>
        <v>0</v>
      </c>
      <c r="BA16" s="144"/>
      <c r="BB16" s="115"/>
      <c r="BC16" s="115">
        <v>5</v>
      </c>
      <c r="BD16" s="124" t="str">
        <f t="shared" si="4"/>
        <v>Apports +</v>
      </c>
      <c r="BE16" s="143">
        <f>Caisse!AL18</f>
        <v>0</v>
      </c>
      <c r="BF16" s="144"/>
      <c r="BG16" s="143">
        <f>Caisse!AM18</f>
        <v>0</v>
      </c>
      <c r="BH16" s="144"/>
      <c r="BI16" s="143">
        <f>Caisse!AN18</f>
        <v>0</v>
      </c>
      <c r="BJ16" s="144"/>
      <c r="BK16" s="143">
        <f>Caisse!AO18</f>
        <v>0</v>
      </c>
      <c r="BL16" s="144"/>
      <c r="BM16" s="143">
        <f>Caisse!AP18</f>
        <v>0</v>
      </c>
      <c r="BN16" s="144"/>
      <c r="BO16" s="143">
        <f>Caisse!AQ18</f>
        <v>0</v>
      </c>
      <c r="BP16" s="144"/>
      <c r="BQ16" s="143">
        <f>Caisse!AR18</f>
        <v>0</v>
      </c>
      <c r="BR16" s="144"/>
      <c r="BS16" s="143">
        <f>Caisse!AS18</f>
        <v>0</v>
      </c>
      <c r="BT16" s="144"/>
      <c r="BU16" s="143">
        <f>Caisse!AT18</f>
        <v>0</v>
      </c>
      <c r="BV16" s="144"/>
      <c r="BW16" s="143">
        <f>Caisse!AU18</f>
        <v>0</v>
      </c>
      <c r="BX16" s="144"/>
      <c r="BY16" s="143">
        <f>Caisse!AV18</f>
        <v>0</v>
      </c>
      <c r="BZ16" s="144"/>
      <c r="CA16" s="143">
        <f>Caisse!AW18</f>
        <v>0</v>
      </c>
      <c r="CB16" s="144"/>
    </row>
    <row r="17" spans="1:80" ht="12.75" customHeight="1">
      <c r="A17" s="115">
        <v>6</v>
      </c>
      <c r="B17" s="124" t="str">
        <f>Caisse!B19</f>
        <v>Emprunt Court Terme (CT)</v>
      </c>
      <c r="C17" s="143">
        <f>Caisse!D19</f>
        <v>0</v>
      </c>
      <c r="D17" s="144"/>
      <c r="E17" s="143">
        <f>Caisse!E19</f>
        <v>0</v>
      </c>
      <c r="F17" s="144"/>
      <c r="G17" s="143">
        <f>Caisse!F19</f>
        <v>0</v>
      </c>
      <c r="H17" s="144"/>
      <c r="I17" s="143">
        <f>Caisse!G19</f>
        <v>0</v>
      </c>
      <c r="J17" s="144"/>
      <c r="K17" s="143">
        <f>Caisse!H19</f>
        <v>0</v>
      </c>
      <c r="L17" s="144"/>
      <c r="M17" s="143">
        <f>Caisse!I19</f>
        <v>0</v>
      </c>
      <c r="N17" s="144"/>
      <c r="O17" s="143">
        <f>Caisse!J19</f>
        <v>0</v>
      </c>
      <c r="P17" s="144"/>
      <c r="Q17" s="143">
        <f>Caisse!K19</f>
        <v>0</v>
      </c>
      <c r="R17" s="144"/>
      <c r="S17" s="143">
        <f>Caisse!L19</f>
        <v>0</v>
      </c>
      <c r="T17" s="144"/>
      <c r="U17" s="143">
        <f>Caisse!M19</f>
        <v>0</v>
      </c>
      <c r="V17" s="144"/>
      <c r="W17" s="143">
        <f>Caisse!N19</f>
        <v>0</v>
      </c>
      <c r="X17" s="144"/>
      <c r="Y17" s="143">
        <f>Caisse!O19</f>
        <v>0</v>
      </c>
      <c r="Z17" s="144"/>
      <c r="AA17" s="115"/>
      <c r="AB17" s="115">
        <v>6</v>
      </c>
      <c r="AC17" s="124" t="str">
        <f t="shared" si="3"/>
        <v>Emprunt Court Terme (CT)</v>
      </c>
      <c r="AD17" s="143">
        <f>Caisse!U19</f>
        <v>0</v>
      </c>
      <c r="AE17" s="144"/>
      <c r="AF17" s="143">
        <f>Caisse!V19</f>
        <v>0</v>
      </c>
      <c r="AG17" s="144"/>
      <c r="AH17" s="143">
        <f>Caisse!W19</f>
        <v>0</v>
      </c>
      <c r="AI17" s="144"/>
      <c r="AJ17" s="143">
        <f>Caisse!X19</f>
        <v>0</v>
      </c>
      <c r="AK17" s="144"/>
      <c r="AL17" s="143">
        <f>Caisse!Y19</f>
        <v>0</v>
      </c>
      <c r="AM17" s="144"/>
      <c r="AN17" s="143">
        <f>Caisse!Z19</f>
        <v>0</v>
      </c>
      <c r="AO17" s="144"/>
      <c r="AP17" s="143">
        <f>Caisse!AA19</f>
        <v>0</v>
      </c>
      <c r="AQ17" s="144"/>
      <c r="AR17" s="143">
        <f>Caisse!AB19</f>
        <v>0</v>
      </c>
      <c r="AS17" s="144"/>
      <c r="AT17" s="143">
        <f>Caisse!AC19</f>
        <v>0</v>
      </c>
      <c r="AU17" s="144"/>
      <c r="AV17" s="143">
        <f>Caisse!AD19</f>
        <v>0</v>
      </c>
      <c r="AW17" s="144"/>
      <c r="AX17" s="143">
        <f>Caisse!AE19</f>
        <v>0</v>
      </c>
      <c r="AY17" s="144"/>
      <c r="AZ17" s="143">
        <f>Caisse!AF19</f>
        <v>0</v>
      </c>
      <c r="BA17" s="144"/>
      <c r="BB17" s="115"/>
      <c r="BC17" s="115">
        <v>6</v>
      </c>
      <c r="BD17" s="124" t="str">
        <f t="shared" si="4"/>
        <v>Emprunt Court Terme (CT)</v>
      </c>
      <c r="BE17" s="143">
        <f>Caisse!AL19</f>
        <v>0</v>
      </c>
      <c r="BF17" s="144"/>
      <c r="BG17" s="143">
        <f>Caisse!AM19</f>
        <v>0</v>
      </c>
      <c r="BH17" s="144"/>
      <c r="BI17" s="143">
        <f>Caisse!AN19</f>
        <v>0</v>
      </c>
      <c r="BJ17" s="144"/>
      <c r="BK17" s="143">
        <f>Caisse!AO19</f>
        <v>0</v>
      </c>
      <c r="BL17" s="144"/>
      <c r="BM17" s="143">
        <f>Caisse!AP19</f>
        <v>0</v>
      </c>
      <c r="BN17" s="144"/>
      <c r="BO17" s="143">
        <f>Caisse!AQ19</f>
        <v>0</v>
      </c>
      <c r="BP17" s="144"/>
      <c r="BQ17" s="143">
        <f>Caisse!AR19</f>
        <v>0</v>
      </c>
      <c r="BR17" s="144"/>
      <c r="BS17" s="143">
        <f>Caisse!AS19</f>
        <v>0</v>
      </c>
      <c r="BT17" s="144"/>
      <c r="BU17" s="143">
        <f>Caisse!AT19</f>
        <v>0</v>
      </c>
      <c r="BV17" s="144"/>
      <c r="BW17" s="143">
        <f>Caisse!AU19</f>
        <v>0</v>
      </c>
      <c r="BX17" s="144"/>
      <c r="BY17" s="143">
        <f>Caisse!AV19</f>
        <v>0</v>
      </c>
      <c r="BZ17" s="144"/>
      <c r="CA17" s="143">
        <f>Caisse!AW19</f>
        <v>0</v>
      </c>
      <c r="CB17" s="144"/>
    </row>
    <row r="18" spans="1:80" ht="12.75" customHeight="1">
      <c r="A18" s="115">
        <v>7</v>
      </c>
      <c r="B18" s="124" t="str">
        <f>Caisse!B20</f>
        <v>Emprunt Long Terme (LT)</v>
      </c>
      <c r="C18" s="143">
        <f>Caisse!D20</f>
        <v>0</v>
      </c>
      <c r="D18" s="144"/>
      <c r="E18" s="143">
        <f>Caisse!E20</f>
        <v>0</v>
      </c>
      <c r="F18" s="144"/>
      <c r="G18" s="143">
        <f>Caisse!F20</f>
        <v>0</v>
      </c>
      <c r="H18" s="144"/>
      <c r="I18" s="143">
        <f>Caisse!G20</f>
        <v>0</v>
      </c>
      <c r="J18" s="144"/>
      <c r="K18" s="143">
        <f>Caisse!H20</f>
        <v>0</v>
      </c>
      <c r="L18" s="144"/>
      <c r="M18" s="143">
        <f>Caisse!I20</f>
        <v>0</v>
      </c>
      <c r="N18" s="144"/>
      <c r="O18" s="143">
        <f>Caisse!J20</f>
        <v>0</v>
      </c>
      <c r="P18" s="144"/>
      <c r="Q18" s="143">
        <f>Caisse!K20</f>
        <v>0</v>
      </c>
      <c r="R18" s="144"/>
      <c r="S18" s="143">
        <f>Caisse!L20</f>
        <v>0</v>
      </c>
      <c r="T18" s="144"/>
      <c r="U18" s="143">
        <f>Caisse!M20</f>
        <v>0</v>
      </c>
      <c r="V18" s="144"/>
      <c r="W18" s="143">
        <f>Caisse!N20</f>
        <v>0</v>
      </c>
      <c r="X18" s="144"/>
      <c r="Y18" s="143">
        <f>Caisse!O20</f>
        <v>0</v>
      </c>
      <c r="Z18" s="144"/>
      <c r="AA18" s="115"/>
      <c r="AB18" s="115">
        <v>7</v>
      </c>
      <c r="AC18" s="124" t="str">
        <f t="shared" si="3"/>
        <v>Emprunt Long Terme (LT)</v>
      </c>
      <c r="AD18" s="143">
        <f>Caisse!U20</f>
        <v>0</v>
      </c>
      <c r="AE18" s="144"/>
      <c r="AF18" s="143">
        <f>Caisse!V20</f>
        <v>0</v>
      </c>
      <c r="AG18" s="144"/>
      <c r="AH18" s="143">
        <f>Caisse!W20</f>
        <v>0</v>
      </c>
      <c r="AI18" s="144"/>
      <c r="AJ18" s="143">
        <f>Caisse!X20</f>
        <v>0</v>
      </c>
      <c r="AK18" s="144"/>
      <c r="AL18" s="143">
        <f>Caisse!Y20</f>
        <v>0</v>
      </c>
      <c r="AM18" s="144"/>
      <c r="AN18" s="143">
        <f>Caisse!Z20</f>
        <v>0</v>
      </c>
      <c r="AO18" s="144"/>
      <c r="AP18" s="143">
        <f>Caisse!AA20</f>
        <v>0</v>
      </c>
      <c r="AQ18" s="144"/>
      <c r="AR18" s="143">
        <f>Caisse!AB20</f>
        <v>0</v>
      </c>
      <c r="AS18" s="144"/>
      <c r="AT18" s="143">
        <f>Caisse!AC20</f>
        <v>0</v>
      </c>
      <c r="AU18" s="144"/>
      <c r="AV18" s="143">
        <f>Caisse!AD20</f>
        <v>0</v>
      </c>
      <c r="AW18" s="144"/>
      <c r="AX18" s="143">
        <f>Caisse!AE20</f>
        <v>0</v>
      </c>
      <c r="AY18" s="144"/>
      <c r="AZ18" s="143">
        <f>Caisse!AF20</f>
        <v>0</v>
      </c>
      <c r="BA18" s="144"/>
      <c r="BB18" s="115"/>
      <c r="BC18" s="115">
        <v>7</v>
      </c>
      <c r="BD18" s="124" t="str">
        <f t="shared" si="4"/>
        <v>Emprunt Long Terme (LT)</v>
      </c>
      <c r="BE18" s="143">
        <f>Caisse!AL20</f>
        <v>0</v>
      </c>
      <c r="BF18" s="144"/>
      <c r="BG18" s="143">
        <f>Caisse!AM20</f>
        <v>0</v>
      </c>
      <c r="BH18" s="144"/>
      <c r="BI18" s="143">
        <f>Caisse!AN20</f>
        <v>0</v>
      </c>
      <c r="BJ18" s="144"/>
      <c r="BK18" s="143">
        <f>Caisse!AO20</f>
        <v>0</v>
      </c>
      <c r="BL18" s="144"/>
      <c r="BM18" s="143">
        <f>Caisse!AP20</f>
        <v>0</v>
      </c>
      <c r="BN18" s="144"/>
      <c r="BO18" s="143">
        <f>Caisse!AQ20</f>
        <v>0</v>
      </c>
      <c r="BP18" s="144"/>
      <c r="BQ18" s="143">
        <f>Caisse!AR20</f>
        <v>0</v>
      </c>
      <c r="BR18" s="144"/>
      <c r="BS18" s="143">
        <f>Caisse!AS20</f>
        <v>0</v>
      </c>
      <c r="BT18" s="144"/>
      <c r="BU18" s="143">
        <f>Caisse!AT20</f>
        <v>0</v>
      </c>
      <c r="BV18" s="144"/>
      <c r="BW18" s="143">
        <f>Caisse!AU20</f>
        <v>0</v>
      </c>
      <c r="BX18" s="144"/>
      <c r="BY18" s="143">
        <f>Caisse!AV20</f>
        <v>0</v>
      </c>
      <c r="BZ18" s="144"/>
      <c r="CA18" s="143">
        <f>Caisse!AW20</f>
        <v>0</v>
      </c>
      <c r="CB18" s="144"/>
    </row>
    <row r="19" spans="1:80" ht="12.75" customHeight="1">
      <c r="A19" s="115">
        <v>8</v>
      </c>
      <c r="B19" s="124" t="str">
        <f>Caisse!B21</f>
        <v>Emprunt FCJE</v>
      </c>
      <c r="C19" s="143">
        <f>Caisse!D21</f>
        <v>0</v>
      </c>
      <c r="D19" s="144"/>
      <c r="E19" s="143">
        <f>Caisse!E21</f>
        <v>0</v>
      </c>
      <c r="F19" s="144"/>
      <c r="G19" s="143">
        <f>Caisse!F21</f>
        <v>0</v>
      </c>
      <c r="H19" s="144"/>
      <c r="I19" s="143">
        <f>Caisse!G21</f>
        <v>0</v>
      </c>
      <c r="J19" s="144"/>
      <c r="K19" s="143">
        <f>Caisse!H21</f>
        <v>0</v>
      </c>
      <c r="L19" s="144"/>
      <c r="M19" s="143">
        <f>Caisse!I21</f>
        <v>0</v>
      </c>
      <c r="N19" s="144"/>
      <c r="O19" s="143">
        <f>Caisse!J21</f>
        <v>0</v>
      </c>
      <c r="P19" s="144"/>
      <c r="Q19" s="143">
        <f>Caisse!K21</f>
        <v>0</v>
      </c>
      <c r="R19" s="144"/>
      <c r="S19" s="143">
        <f>Caisse!L21</f>
        <v>0</v>
      </c>
      <c r="T19" s="144"/>
      <c r="U19" s="143">
        <f>Caisse!M21</f>
        <v>0</v>
      </c>
      <c r="V19" s="144"/>
      <c r="W19" s="143">
        <f>Caisse!N21</f>
        <v>0</v>
      </c>
      <c r="X19" s="144"/>
      <c r="Y19" s="143">
        <f>Caisse!O21</f>
        <v>0</v>
      </c>
      <c r="Z19" s="144"/>
      <c r="AA19" s="115"/>
      <c r="AB19" s="115">
        <v>8</v>
      </c>
      <c r="AC19" s="124" t="str">
        <f t="shared" si="3"/>
        <v>Emprunt FCJE</v>
      </c>
      <c r="AD19" s="143">
        <f>Caisse!U21</f>
        <v>0</v>
      </c>
      <c r="AE19" s="144"/>
      <c r="AF19" s="143">
        <f>Caisse!V21</f>
        <v>0</v>
      </c>
      <c r="AG19" s="144"/>
      <c r="AH19" s="143">
        <f>Caisse!W21</f>
        <v>0</v>
      </c>
      <c r="AI19" s="144"/>
      <c r="AJ19" s="143">
        <f>Caisse!X21</f>
        <v>0</v>
      </c>
      <c r="AK19" s="144"/>
      <c r="AL19" s="143">
        <f>Caisse!Y21</f>
        <v>0</v>
      </c>
      <c r="AM19" s="144"/>
      <c r="AN19" s="143">
        <f>Caisse!Z21</f>
        <v>0</v>
      </c>
      <c r="AO19" s="144"/>
      <c r="AP19" s="143">
        <f>Caisse!AA21</f>
        <v>0</v>
      </c>
      <c r="AQ19" s="144"/>
      <c r="AR19" s="143">
        <f>Caisse!AB21</f>
        <v>0</v>
      </c>
      <c r="AS19" s="144"/>
      <c r="AT19" s="143">
        <f>Caisse!AC21</f>
        <v>0</v>
      </c>
      <c r="AU19" s="144"/>
      <c r="AV19" s="143">
        <f>Caisse!AD21</f>
        <v>0</v>
      </c>
      <c r="AW19" s="144"/>
      <c r="AX19" s="143">
        <f>Caisse!AE21</f>
        <v>0</v>
      </c>
      <c r="AY19" s="144"/>
      <c r="AZ19" s="143">
        <f>Caisse!AF21</f>
        <v>0</v>
      </c>
      <c r="BA19" s="144"/>
      <c r="BB19" s="115"/>
      <c r="BC19" s="115">
        <v>8</v>
      </c>
      <c r="BD19" s="124" t="str">
        <f t="shared" si="4"/>
        <v>Emprunt FCJE</v>
      </c>
      <c r="BE19" s="143">
        <f>Caisse!AL21</f>
        <v>0</v>
      </c>
      <c r="BF19" s="144"/>
      <c r="BG19" s="143">
        <f>Caisse!AM21</f>
        <v>0</v>
      </c>
      <c r="BH19" s="144"/>
      <c r="BI19" s="143">
        <f>Caisse!AN21</f>
        <v>0</v>
      </c>
      <c r="BJ19" s="144"/>
      <c r="BK19" s="143">
        <f>Caisse!AO21</f>
        <v>0</v>
      </c>
      <c r="BL19" s="144"/>
      <c r="BM19" s="143">
        <f>Caisse!AP21</f>
        <v>0</v>
      </c>
      <c r="BN19" s="144"/>
      <c r="BO19" s="143">
        <f>Caisse!AQ21</f>
        <v>0</v>
      </c>
      <c r="BP19" s="144"/>
      <c r="BQ19" s="143">
        <f>Caisse!AR21</f>
        <v>0</v>
      </c>
      <c r="BR19" s="144"/>
      <c r="BS19" s="143">
        <f>Caisse!AS21</f>
        <v>0</v>
      </c>
      <c r="BT19" s="144"/>
      <c r="BU19" s="143">
        <f>Caisse!AT21</f>
        <v>0</v>
      </c>
      <c r="BV19" s="144"/>
      <c r="BW19" s="143">
        <f>Caisse!AU21</f>
        <v>0</v>
      </c>
      <c r="BX19" s="144"/>
      <c r="BY19" s="143">
        <f>Caisse!AV21</f>
        <v>0</v>
      </c>
      <c r="BZ19" s="144"/>
      <c r="CA19" s="143">
        <f>Caisse!AW21</f>
        <v>0</v>
      </c>
      <c r="CB19" s="144"/>
    </row>
    <row r="20" spans="1:80" ht="12.75" customHeight="1">
      <c r="A20" s="115">
        <v>9</v>
      </c>
      <c r="B20" s="124" t="str">
        <f>Caisse!B22</f>
        <v>Emprunt FLI</v>
      </c>
      <c r="C20" s="143">
        <f>Caisse!D22</f>
        <v>0</v>
      </c>
      <c r="D20" s="144"/>
      <c r="E20" s="143">
        <f>Caisse!E22</f>
        <v>0</v>
      </c>
      <c r="F20" s="144"/>
      <c r="G20" s="143">
        <f>Caisse!F22</f>
        <v>0</v>
      </c>
      <c r="H20" s="144"/>
      <c r="I20" s="143">
        <f>Caisse!G22</f>
        <v>0</v>
      </c>
      <c r="J20" s="144"/>
      <c r="K20" s="143">
        <f>Caisse!H22</f>
        <v>0</v>
      </c>
      <c r="L20" s="144"/>
      <c r="M20" s="143">
        <f>Caisse!I22</f>
        <v>0</v>
      </c>
      <c r="N20" s="144"/>
      <c r="O20" s="143">
        <f>Caisse!J22</f>
        <v>0</v>
      </c>
      <c r="P20" s="144"/>
      <c r="Q20" s="143">
        <f>Caisse!K22</f>
        <v>0</v>
      </c>
      <c r="R20" s="144"/>
      <c r="S20" s="143">
        <f>Caisse!L22</f>
        <v>0</v>
      </c>
      <c r="T20" s="144"/>
      <c r="U20" s="143">
        <f>Caisse!M22</f>
        <v>0</v>
      </c>
      <c r="V20" s="144"/>
      <c r="W20" s="143">
        <f>Caisse!N22</f>
        <v>0</v>
      </c>
      <c r="X20" s="144"/>
      <c r="Y20" s="143">
        <f>Caisse!O22</f>
        <v>0</v>
      </c>
      <c r="Z20" s="144"/>
      <c r="AA20" s="115"/>
      <c r="AB20" s="115">
        <v>9</v>
      </c>
      <c r="AC20" s="124" t="str">
        <f>+B20</f>
        <v>Emprunt FLI</v>
      </c>
      <c r="AD20" s="143">
        <f>Caisse!U22</f>
        <v>0</v>
      </c>
      <c r="AE20" s="144"/>
      <c r="AF20" s="143">
        <f>Caisse!V22</f>
        <v>0</v>
      </c>
      <c r="AG20" s="144"/>
      <c r="AH20" s="143">
        <f>Caisse!W22</f>
        <v>0</v>
      </c>
      <c r="AI20" s="144"/>
      <c r="AJ20" s="143">
        <f>Caisse!X22</f>
        <v>0</v>
      </c>
      <c r="AK20" s="144"/>
      <c r="AL20" s="143">
        <f>Caisse!Y22</f>
        <v>0</v>
      </c>
      <c r="AM20" s="144"/>
      <c r="AN20" s="143">
        <f>Caisse!Z22</f>
        <v>0</v>
      </c>
      <c r="AO20" s="144"/>
      <c r="AP20" s="143">
        <f>Caisse!AA22</f>
        <v>0</v>
      </c>
      <c r="AQ20" s="144"/>
      <c r="AR20" s="143">
        <f>Caisse!AB22</f>
        <v>0</v>
      </c>
      <c r="AS20" s="144"/>
      <c r="AT20" s="143">
        <f>Caisse!AC22</f>
        <v>0</v>
      </c>
      <c r="AU20" s="144"/>
      <c r="AV20" s="143">
        <f>Caisse!AD22</f>
        <v>0</v>
      </c>
      <c r="AW20" s="144"/>
      <c r="AX20" s="143">
        <f>Caisse!AE22</f>
        <v>0</v>
      </c>
      <c r="AY20" s="144"/>
      <c r="AZ20" s="143">
        <f>Caisse!AF22</f>
        <v>0</v>
      </c>
      <c r="BA20" s="144"/>
      <c r="BB20" s="115"/>
      <c r="BC20" s="115">
        <v>9</v>
      </c>
      <c r="BD20" s="124" t="str">
        <f>+B20</f>
        <v>Emprunt FLI</v>
      </c>
      <c r="BE20" s="143">
        <f>Caisse!AL22</f>
        <v>0</v>
      </c>
      <c r="BF20" s="144"/>
      <c r="BG20" s="143">
        <f>Caisse!AM22</f>
        <v>0</v>
      </c>
      <c r="BH20" s="144"/>
      <c r="BI20" s="143">
        <f>Caisse!AN22</f>
        <v>0</v>
      </c>
      <c r="BJ20" s="144"/>
      <c r="BK20" s="143">
        <f>Caisse!AO22</f>
        <v>0</v>
      </c>
      <c r="BL20" s="144"/>
      <c r="BM20" s="143">
        <f>Caisse!AP22</f>
        <v>0</v>
      </c>
      <c r="BN20" s="144"/>
      <c r="BO20" s="143">
        <f>Caisse!AQ22</f>
        <v>0</v>
      </c>
      <c r="BP20" s="144"/>
      <c r="BQ20" s="143">
        <f>Caisse!AR22</f>
        <v>0</v>
      </c>
      <c r="BR20" s="144"/>
      <c r="BS20" s="143">
        <f>Caisse!AS22</f>
        <v>0</v>
      </c>
      <c r="BT20" s="144"/>
      <c r="BU20" s="143">
        <f>Caisse!AT22</f>
        <v>0</v>
      </c>
      <c r="BV20" s="144"/>
      <c r="BW20" s="143">
        <f>Caisse!AU22</f>
        <v>0</v>
      </c>
      <c r="BX20" s="144"/>
      <c r="BY20" s="143">
        <f>Caisse!AV22</f>
        <v>0</v>
      </c>
      <c r="BZ20" s="144"/>
      <c r="CA20" s="143">
        <f>Caisse!AW22</f>
        <v>0</v>
      </c>
      <c r="CB20" s="144"/>
    </row>
    <row r="21" spans="1:80" ht="12.75" customHeight="1">
      <c r="A21" s="115">
        <v>10</v>
      </c>
      <c r="B21" s="124" t="str">
        <f>Caisse!B23</f>
        <v>Subvention (STA, FJP, FES, subv. Sal.)</v>
      </c>
      <c r="C21" s="143">
        <f>Caisse!D23</f>
        <v>0</v>
      </c>
      <c r="D21" s="144"/>
      <c r="E21" s="143">
        <f>Caisse!E23</f>
        <v>0</v>
      </c>
      <c r="F21" s="144"/>
      <c r="G21" s="143">
        <f>Caisse!F23</f>
        <v>0</v>
      </c>
      <c r="H21" s="144"/>
      <c r="I21" s="143">
        <f>Caisse!G23</f>
        <v>0</v>
      </c>
      <c r="J21" s="144"/>
      <c r="K21" s="143">
        <f>Caisse!H23</f>
        <v>0</v>
      </c>
      <c r="L21" s="144"/>
      <c r="M21" s="143">
        <f>Caisse!I23</f>
        <v>0</v>
      </c>
      <c r="N21" s="144"/>
      <c r="O21" s="143">
        <f>Caisse!J23</f>
        <v>0</v>
      </c>
      <c r="P21" s="144"/>
      <c r="Q21" s="143">
        <f>Caisse!K23</f>
        <v>0</v>
      </c>
      <c r="R21" s="144"/>
      <c r="S21" s="143">
        <f>Caisse!L23</f>
        <v>0</v>
      </c>
      <c r="T21" s="144"/>
      <c r="U21" s="143">
        <f>Caisse!M23</f>
        <v>0</v>
      </c>
      <c r="V21" s="144"/>
      <c r="W21" s="143">
        <f>Caisse!N23</f>
        <v>0</v>
      </c>
      <c r="X21" s="144"/>
      <c r="Y21" s="143">
        <f>Caisse!O23</f>
        <v>0</v>
      </c>
      <c r="Z21" s="144"/>
      <c r="AA21" s="115"/>
      <c r="AB21" s="115">
        <v>10</v>
      </c>
      <c r="AC21" s="124" t="str">
        <f t="shared" si="3"/>
        <v>Subvention (STA, FJP, FES, subv. Sal.)</v>
      </c>
      <c r="AD21" s="143">
        <f>Caisse!U23</f>
        <v>0</v>
      </c>
      <c r="AE21" s="144"/>
      <c r="AF21" s="143">
        <f>Caisse!V23</f>
        <v>0</v>
      </c>
      <c r="AG21" s="144"/>
      <c r="AH21" s="143">
        <f>Caisse!W23</f>
        <v>0</v>
      </c>
      <c r="AI21" s="144"/>
      <c r="AJ21" s="143">
        <f>Caisse!X23</f>
        <v>0</v>
      </c>
      <c r="AK21" s="144"/>
      <c r="AL21" s="143">
        <f>Caisse!Y23</f>
        <v>0</v>
      </c>
      <c r="AM21" s="144"/>
      <c r="AN21" s="143">
        <f>Caisse!Z23</f>
        <v>0</v>
      </c>
      <c r="AO21" s="144"/>
      <c r="AP21" s="143">
        <f>Caisse!AA23</f>
        <v>0</v>
      </c>
      <c r="AQ21" s="144"/>
      <c r="AR21" s="143">
        <f>Caisse!AB23</f>
        <v>0</v>
      </c>
      <c r="AS21" s="144"/>
      <c r="AT21" s="143">
        <f>Caisse!AC23</f>
        <v>0</v>
      </c>
      <c r="AU21" s="144"/>
      <c r="AV21" s="143">
        <f>Caisse!AD23</f>
        <v>0</v>
      </c>
      <c r="AW21" s="144"/>
      <c r="AX21" s="143">
        <f>Caisse!AE23</f>
        <v>0</v>
      </c>
      <c r="AY21" s="144"/>
      <c r="AZ21" s="143">
        <f>Caisse!AF23</f>
        <v>0</v>
      </c>
      <c r="BA21" s="144"/>
      <c r="BB21" s="115"/>
      <c r="BC21" s="115">
        <v>10</v>
      </c>
      <c r="BD21" s="124" t="str">
        <f t="shared" si="4"/>
        <v>Subvention (STA, FJP, FES, subv. Sal.)</v>
      </c>
      <c r="BE21" s="143">
        <f>Caisse!AL23</f>
        <v>0</v>
      </c>
      <c r="BF21" s="144"/>
      <c r="BG21" s="143">
        <f>Caisse!AM23</f>
        <v>0</v>
      </c>
      <c r="BH21" s="144"/>
      <c r="BI21" s="143">
        <f>Caisse!AN23</f>
        <v>0</v>
      </c>
      <c r="BJ21" s="144"/>
      <c r="BK21" s="143">
        <f>Caisse!AO23</f>
        <v>0</v>
      </c>
      <c r="BL21" s="144"/>
      <c r="BM21" s="143">
        <f>Caisse!AP23</f>
        <v>0</v>
      </c>
      <c r="BN21" s="144"/>
      <c r="BO21" s="143">
        <f>Caisse!AQ23</f>
        <v>0</v>
      </c>
      <c r="BP21" s="144"/>
      <c r="BQ21" s="143">
        <f>Caisse!AR23</f>
        <v>0</v>
      </c>
      <c r="BR21" s="144"/>
      <c r="BS21" s="143">
        <f>Caisse!AS23</f>
        <v>0</v>
      </c>
      <c r="BT21" s="144"/>
      <c r="BU21" s="143">
        <f>Caisse!AT23</f>
        <v>0</v>
      </c>
      <c r="BV21" s="144"/>
      <c r="BW21" s="143">
        <f>Caisse!AU23</f>
        <v>0</v>
      </c>
      <c r="BX21" s="144"/>
      <c r="BY21" s="143">
        <f>Caisse!AV23</f>
        <v>0</v>
      </c>
      <c r="BZ21" s="144"/>
      <c r="CA21" s="143">
        <f>Caisse!AW23</f>
        <v>0</v>
      </c>
      <c r="CB21" s="144"/>
    </row>
    <row r="22" spans="1:80" ht="12.75" customHeight="1">
      <c r="A22" s="115">
        <v>11</v>
      </c>
      <c r="B22" s="124" t="str">
        <f>Caisse!B24</f>
        <v>Autres financements</v>
      </c>
      <c r="C22" s="143">
        <f>Caisse!D24</f>
        <v>0</v>
      </c>
      <c r="D22" s="144"/>
      <c r="E22" s="143">
        <f>Caisse!E24</f>
        <v>0</v>
      </c>
      <c r="F22" s="144"/>
      <c r="G22" s="143">
        <f>Caisse!F24</f>
        <v>0</v>
      </c>
      <c r="H22" s="144"/>
      <c r="I22" s="143">
        <f>Caisse!G24</f>
        <v>0</v>
      </c>
      <c r="J22" s="144"/>
      <c r="K22" s="143">
        <f>Caisse!H24</f>
        <v>0</v>
      </c>
      <c r="L22" s="144"/>
      <c r="M22" s="143">
        <f>Caisse!I24</f>
        <v>0</v>
      </c>
      <c r="N22" s="144"/>
      <c r="O22" s="143">
        <f>Caisse!J24</f>
        <v>0</v>
      </c>
      <c r="P22" s="144"/>
      <c r="Q22" s="143">
        <f>Caisse!K24</f>
        <v>0</v>
      </c>
      <c r="R22" s="144"/>
      <c r="S22" s="143">
        <f>Caisse!L24</f>
        <v>0</v>
      </c>
      <c r="T22" s="144"/>
      <c r="U22" s="143">
        <f>Caisse!M24</f>
        <v>0</v>
      </c>
      <c r="V22" s="144"/>
      <c r="W22" s="143">
        <f>Caisse!N24</f>
        <v>0</v>
      </c>
      <c r="X22" s="144"/>
      <c r="Y22" s="143">
        <f>Caisse!O24</f>
        <v>0</v>
      </c>
      <c r="Z22" s="144"/>
      <c r="AA22" s="115"/>
      <c r="AB22" s="115">
        <v>11</v>
      </c>
      <c r="AC22" s="124" t="str">
        <f t="shared" si="3"/>
        <v>Autres financements</v>
      </c>
      <c r="AD22" s="143">
        <f>Caisse!U24</f>
        <v>0</v>
      </c>
      <c r="AE22" s="144"/>
      <c r="AF22" s="143">
        <f>Caisse!V24</f>
        <v>0</v>
      </c>
      <c r="AG22" s="144"/>
      <c r="AH22" s="143">
        <f>Caisse!W24</f>
        <v>0</v>
      </c>
      <c r="AI22" s="144"/>
      <c r="AJ22" s="143">
        <f>Caisse!X24</f>
        <v>0</v>
      </c>
      <c r="AK22" s="144"/>
      <c r="AL22" s="144"/>
      <c r="AM22" s="144"/>
      <c r="AN22" s="143">
        <f>Caisse!Z24</f>
        <v>0</v>
      </c>
      <c r="AO22" s="144"/>
      <c r="AP22" s="143">
        <f>Caisse!AA24</f>
        <v>0</v>
      </c>
      <c r="AQ22" s="144"/>
      <c r="AR22" s="143">
        <f>Caisse!AB24</f>
        <v>0</v>
      </c>
      <c r="AS22" s="144"/>
      <c r="AT22" s="143">
        <f>Caisse!AC24</f>
        <v>0</v>
      </c>
      <c r="AU22" s="144"/>
      <c r="AV22" s="143">
        <f>Caisse!AD24</f>
        <v>0</v>
      </c>
      <c r="AW22" s="144"/>
      <c r="AX22" s="143">
        <f>Caisse!AE24</f>
        <v>0</v>
      </c>
      <c r="AY22" s="144"/>
      <c r="AZ22" s="143">
        <f>Caisse!AF24</f>
        <v>0</v>
      </c>
      <c r="BA22" s="144"/>
      <c r="BB22" s="115"/>
      <c r="BC22" s="115">
        <v>11</v>
      </c>
      <c r="BD22" s="124" t="str">
        <f t="shared" si="4"/>
        <v>Autres financements</v>
      </c>
      <c r="BE22" s="143">
        <f>Caisse!AL24</f>
        <v>0</v>
      </c>
      <c r="BF22" s="144"/>
      <c r="BG22" s="143">
        <f>Caisse!AM24</f>
        <v>0</v>
      </c>
      <c r="BH22" s="144"/>
      <c r="BI22" s="143">
        <f>Caisse!AN24</f>
        <v>0</v>
      </c>
      <c r="BJ22" s="144"/>
      <c r="BK22" s="143">
        <f>Caisse!AO24</f>
        <v>0</v>
      </c>
      <c r="BL22" s="144"/>
      <c r="BM22" s="143">
        <f>Caisse!AP24</f>
        <v>0</v>
      </c>
      <c r="BN22" s="144"/>
      <c r="BO22" s="143">
        <f>Caisse!AQ24</f>
        <v>0</v>
      </c>
      <c r="BP22" s="144"/>
      <c r="BQ22" s="143">
        <f>Caisse!AR24</f>
        <v>0</v>
      </c>
      <c r="BR22" s="144"/>
      <c r="BS22" s="143">
        <f>Caisse!AS24</f>
        <v>0</v>
      </c>
      <c r="BT22" s="144"/>
      <c r="BU22" s="143">
        <f>Caisse!AT24</f>
        <v>0</v>
      </c>
      <c r="BV22" s="144"/>
      <c r="BW22" s="143">
        <f>Caisse!AU24</f>
        <v>0</v>
      </c>
      <c r="BX22" s="144"/>
      <c r="BY22" s="143">
        <f>Caisse!AV24</f>
        <v>0</v>
      </c>
      <c r="BZ22" s="144"/>
      <c r="CA22" s="143">
        <f>Caisse!AW24</f>
        <v>0</v>
      </c>
      <c r="CB22" s="144"/>
    </row>
    <row r="23" spans="1:80" ht="12.75">
      <c r="A23" s="115">
        <v>12</v>
      </c>
      <c r="B23" s="148" t="s">
        <v>21</v>
      </c>
      <c r="C23" s="143">
        <f>SUM(C12:C22)</f>
        <v>0</v>
      </c>
      <c r="D23" s="322">
        <f>SUM(D12:D22)</f>
        <v>0</v>
      </c>
      <c r="E23" s="143">
        <f aca="true" t="shared" si="5" ref="E23:Z23">SUM(E12:E22)</f>
        <v>0</v>
      </c>
      <c r="F23" s="322">
        <f t="shared" si="5"/>
        <v>0</v>
      </c>
      <c r="G23" s="143">
        <f t="shared" si="5"/>
        <v>0</v>
      </c>
      <c r="H23" s="322">
        <f t="shared" si="5"/>
        <v>0</v>
      </c>
      <c r="I23" s="143">
        <f t="shared" si="5"/>
        <v>0</v>
      </c>
      <c r="J23" s="322">
        <f t="shared" si="5"/>
        <v>0</v>
      </c>
      <c r="K23" s="143">
        <f t="shared" si="5"/>
        <v>0</v>
      </c>
      <c r="L23" s="322">
        <f t="shared" si="5"/>
        <v>0</v>
      </c>
      <c r="M23" s="143">
        <f t="shared" si="5"/>
        <v>0</v>
      </c>
      <c r="N23" s="322">
        <f t="shared" si="5"/>
        <v>0</v>
      </c>
      <c r="O23" s="143">
        <f t="shared" si="5"/>
        <v>0</v>
      </c>
      <c r="P23" s="322">
        <f t="shared" si="5"/>
        <v>0</v>
      </c>
      <c r="Q23" s="143">
        <f t="shared" si="5"/>
        <v>0</v>
      </c>
      <c r="R23" s="322">
        <f t="shared" si="5"/>
        <v>0</v>
      </c>
      <c r="S23" s="143">
        <f t="shared" si="5"/>
        <v>0</v>
      </c>
      <c r="T23" s="322">
        <f t="shared" si="5"/>
        <v>0</v>
      </c>
      <c r="U23" s="143">
        <f t="shared" si="5"/>
        <v>0</v>
      </c>
      <c r="V23" s="322">
        <f t="shared" si="5"/>
        <v>0</v>
      </c>
      <c r="W23" s="143">
        <f t="shared" si="5"/>
        <v>0</v>
      </c>
      <c r="X23" s="322">
        <f t="shared" si="5"/>
        <v>0</v>
      </c>
      <c r="Y23" s="143">
        <f t="shared" si="5"/>
        <v>0</v>
      </c>
      <c r="Z23" s="322">
        <f t="shared" si="5"/>
        <v>0</v>
      </c>
      <c r="AA23" s="115"/>
      <c r="AB23" s="115">
        <v>12</v>
      </c>
      <c r="AC23" s="148" t="s">
        <v>21</v>
      </c>
      <c r="AD23" s="143">
        <f aca="true" t="shared" si="6" ref="AD23:BA23">SUM(AD12:AD22)</f>
        <v>0</v>
      </c>
      <c r="AE23" s="322">
        <f t="shared" si="6"/>
        <v>0</v>
      </c>
      <c r="AF23" s="143">
        <f t="shared" si="6"/>
        <v>0</v>
      </c>
      <c r="AG23" s="322">
        <f t="shared" si="6"/>
        <v>0</v>
      </c>
      <c r="AH23" s="143">
        <f t="shared" si="6"/>
        <v>0</v>
      </c>
      <c r="AI23" s="322">
        <f t="shared" si="6"/>
        <v>0</v>
      </c>
      <c r="AJ23" s="143">
        <f t="shared" si="6"/>
        <v>0</v>
      </c>
      <c r="AK23" s="322">
        <f t="shared" si="6"/>
        <v>0</v>
      </c>
      <c r="AL23" s="143">
        <f t="shared" si="6"/>
        <v>0</v>
      </c>
      <c r="AM23" s="322">
        <f t="shared" si="6"/>
        <v>0</v>
      </c>
      <c r="AN23" s="143">
        <f t="shared" si="6"/>
        <v>0</v>
      </c>
      <c r="AO23" s="322">
        <f t="shared" si="6"/>
        <v>0</v>
      </c>
      <c r="AP23" s="143">
        <f t="shared" si="6"/>
        <v>0</v>
      </c>
      <c r="AQ23" s="322">
        <f t="shared" si="6"/>
        <v>0</v>
      </c>
      <c r="AR23" s="143">
        <f t="shared" si="6"/>
        <v>0</v>
      </c>
      <c r="AS23" s="322">
        <f t="shared" si="6"/>
        <v>0</v>
      </c>
      <c r="AT23" s="143">
        <f t="shared" si="6"/>
        <v>0</v>
      </c>
      <c r="AU23" s="322">
        <f t="shared" si="6"/>
        <v>0</v>
      </c>
      <c r="AV23" s="143">
        <f t="shared" si="6"/>
        <v>0</v>
      </c>
      <c r="AW23" s="322">
        <f t="shared" si="6"/>
        <v>0</v>
      </c>
      <c r="AX23" s="143">
        <f t="shared" si="6"/>
        <v>0</v>
      </c>
      <c r="AY23" s="322">
        <f t="shared" si="6"/>
        <v>0</v>
      </c>
      <c r="AZ23" s="143">
        <f t="shared" si="6"/>
        <v>0</v>
      </c>
      <c r="BA23" s="322">
        <f t="shared" si="6"/>
        <v>0</v>
      </c>
      <c r="BB23" s="115"/>
      <c r="BC23" s="115">
        <v>12</v>
      </c>
      <c r="BD23" s="148" t="s">
        <v>21</v>
      </c>
      <c r="BE23" s="143">
        <f aca="true" t="shared" si="7" ref="BE23:CB23">SUM(BE12:BE22)</f>
        <v>0</v>
      </c>
      <c r="BF23" s="322">
        <f t="shared" si="7"/>
        <v>0</v>
      </c>
      <c r="BG23" s="143">
        <f t="shared" si="7"/>
        <v>0</v>
      </c>
      <c r="BH23" s="322">
        <f t="shared" si="7"/>
        <v>0</v>
      </c>
      <c r="BI23" s="143">
        <f t="shared" si="7"/>
        <v>0</v>
      </c>
      <c r="BJ23" s="322">
        <f t="shared" si="7"/>
        <v>0</v>
      </c>
      <c r="BK23" s="143">
        <f t="shared" si="7"/>
        <v>0</v>
      </c>
      <c r="BL23" s="322">
        <f t="shared" si="7"/>
        <v>0</v>
      </c>
      <c r="BM23" s="143">
        <f t="shared" si="7"/>
        <v>0</v>
      </c>
      <c r="BN23" s="322">
        <f t="shared" si="7"/>
        <v>0</v>
      </c>
      <c r="BO23" s="143">
        <f t="shared" si="7"/>
        <v>0</v>
      </c>
      <c r="BP23" s="322">
        <f t="shared" si="7"/>
        <v>0</v>
      </c>
      <c r="BQ23" s="143">
        <f t="shared" si="7"/>
        <v>0</v>
      </c>
      <c r="BR23" s="322">
        <f t="shared" si="7"/>
        <v>0</v>
      </c>
      <c r="BS23" s="143">
        <f t="shared" si="7"/>
        <v>0</v>
      </c>
      <c r="BT23" s="322">
        <f t="shared" si="7"/>
        <v>0</v>
      </c>
      <c r="BU23" s="143">
        <f t="shared" si="7"/>
        <v>0</v>
      </c>
      <c r="BV23" s="322">
        <f t="shared" si="7"/>
        <v>0</v>
      </c>
      <c r="BW23" s="143">
        <f t="shared" si="7"/>
        <v>0</v>
      </c>
      <c r="BX23" s="322">
        <f t="shared" si="7"/>
        <v>0</v>
      </c>
      <c r="BY23" s="143">
        <f t="shared" si="7"/>
        <v>0</v>
      </c>
      <c r="BZ23" s="322">
        <f t="shared" si="7"/>
        <v>0</v>
      </c>
      <c r="CA23" s="143">
        <f t="shared" si="7"/>
        <v>0</v>
      </c>
      <c r="CB23" s="322">
        <f t="shared" si="7"/>
        <v>0</v>
      </c>
    </row>
    <row r="24" spans="1:80" ht="6" customHeight="1">
      <c r="A24" s="115"/>
      <c r="B24" s="115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15"/>
      <c r="AB24" s="115"/>
      <c r="AC24" s="115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15"/>
      <c r="BC24" s="115"/>
      <c r="BD24" s="115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</row>
    <row r="25" spans="1:80" ht="12.75">
      <c r="A25" s="115"/>
      <c r="B25" s="139" t="s">
        <v>22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15"/>
      <c r="AB25" s="115"/>
      <c r="AC25" s="139" t="s">
        <v>22</v>
      </c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15"/>
      <c r="BC25" s="115"/>
      <c r="BD25" s="139" t="s">
        <v>22</v>
      </c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ht="12.75" customHeight="1">
      <c r="A26" s="115">
        <v>13</v>
      </c>
      <c r="B26" s="124" t="str">
        <f>Caisse!B28</f>
        <v>Actifs en main</v>
      </c>
      <c r="C26" s="143">
        <f>Caisse!D28</f>
        <v>0</v>
      </c>
      <c r="D26" s="144"/>
      <c r="E26" s="143">
        <f>Caisse!E28</f>
        <v>0</v>
      </c>
      <c r="F26" s="144"/>
      <c r="G26" s="143">
        <f>Caisse!F28</f>
        <v>0</v>
      </c>
      <c r="H26" s="144"/>
      <c r="I26" s="143">
        <f>Caisse!G28</f>
        <v>0</v>
      </c>
      <c r="J26" s="144"/>
      <c r="K26" s="143">
        <f>Caisse!H28</f>
        <v>0</v>
      </c>
      <c r="L26" s="144"/>
      <c r="M26" s="143">
        <f>Caisse!I28</f>
        <v>0</v>
      </c>
      <c r="N26" s="144"/>
      <c r="O26" s="143">
        <f>Caisse!J28</f>
        <v>0</v>
      </c>
      <c r="P26" s="144"/>
      <c r="Q26" s="143">
        <f>Caisse!K28</f>
        <v>0</v>
      </c>
      <c r="R26" s="144"/>
      <c r="S26" s="143">
        <f>Caisse!L28</f>
        <v>0</v>
      </c>
      <c r="T26" s="144"/>
      <c r="U26" s="143">
        <f>Caisse!M28</f>
        <v>0</v>
      </c>
      <c r="V26" s="144"/>
      <c r="W26" s="143">
        <f>Caisse!N28</f>
        <v>0</v>
      </c>
      <c r="X26" s="144"/>
      <c r="Y26" s="143">
        <f>Caisse!O28</f>
        <v>0</v>
      </c>
      <c r="Z26" s="144"/>
      <c r="AA26" s="115"/>
      <c r="AB26" s="115">
        <v>13</v>
      </c>
      <c r="AC26" s="124" t="str">
        <f>+B26</f>
        <v>Actifs en main</v>
      </c>
      <c r="AD26" s="143">
        <f>Caisse!U28</f>
        <v>0</v>
      </c>
      <c r="AE26" s="144"/>
      <c r="AF26" s="143">
        <f>Caisse!V28</f>
        <v>0</v>
      </c>
      <c r="AG26" s="144"/>
      <c r="AH26" s="143">
        <f>Caisse!W28</f>
        <v>0</v>
      </c>
      <c r="AI26" s="144"/>
      <c r="AJ26" s="143">
        <f>Caisse!X28</f>
        <v>0</v>
      </c>
      <c r="AK26" s="144"/>
      <c r="AL26" s="143">
        <f>Caisse!Y28</f>
        <v>0</v>
      </c>
      <c r="AM26" s="144"/>
      <c r="AN26" s="143">
        <f>Caisse!Z28</f>
        <v>0</v>
      </c>
      <c r="AO26" s="144"/>
      <c r="AP26" s="143">
        <f>Caisse!AA28</f>
        <v>0</v>
      </c>
      <c r="AQ26" s="144"/>
      <c r="AR26" s="143">
        <f>Caisse!AB28</f>
        <v>0</v>
      </c>
      <c r="AS26" s="144"/>
      <c r="AT26" s="143">
        <f>Caisse!AC28</f>
        <v>0</v>
      </c>
      <c r="AU26" s="144"/>
      <c r="AV26" s="143">
        <f>Caisse!AD28</f>
        <v>0</v>
      </c>
      <c r="AW26" s="144"/>
      <c r="AX26" s="143">
        <f>Caisse!AE28</f>
        <v>0</v>
      </c>
      <c r="AY26" s="144"/>
      <c r="AZ26" s="143">
        <f>Caisse!AF28</f>
        <v>0</v>
      </c>
      <c r="BA26" s="144"/>
      <c r="BB26" s="115"/>
      <c r="BC26" s="115">
        <v>13</v>
      </c>
      <c r="BD26" s="124" t="str">
        <f>+B26</f>
        <v>Actifs en main</v>
      </c>
      <c r="BE26" s="143">
        <f>Caisse!AL28</f>
        <v>0</v>
      </c>
      <c r="BF26" s="144"/>
      <c r="BG26" s="143">
        <f>Caisse!AM28</f>
        <v>0</v>
      </c>
      <c r="BH26" s="144"/>
      <c r="BI26" s="143">
        <f>Caisse!AN28</f>
        <v>0</v>
      </c>
      <c r="BJ26" s="144"/>
      <c r="BK26" s="143">
        <f>Caisse!AO28</f>
        <v>0</v>
      </c>
      <c r="BL26" s="144"/>
      <c r="BM26" s="143">
        <f>Caisse!AP28</f>
        <v>0</v>
      </c>
      <c r="BN26" s="144"/>
      <c r="BO26" s="143">
        <f>Caisse!AQ28</f>
        <v>0</v>
      </c>
      <c r="BP26" s="144"/>
      <c r="BQ26" s="143">
        <f>Caisse!AR28</f>
        <v>0</v>
      </c>
      <c r="BR26" s="144"/>
      <c r="BS26" s="143">
        <f>Caisse!AS28</f>
        <v>0</v>
      </c>
      <c r="BT26" s="144"/>
      <c r="BU26" s="143">
        <f>Caisse!AT28</f>
        <v>0</v>
      </c>
      <c r="BV26" s="144"/>
      <c r="BW26" s="143">
        <f>Caisse!AU28</f>
        <v>0</v>
      </c>
      <c r="BX26" s="144"/>
      <c r="BY26" s="143">
        <f>Caisse!AV28</f>
        <v>0</v>
      </c>
      <c r="BZ26" s="144"/>
      <c r="CA26" s="143">
        <f>Caisse!AW28</f>
        <v>0</v>
      </c>
      <c r="CB26" s="144"/>
    </row>
    <row r="27" spans="1:80" ht="12.75" customHeight="1">
      <c r="A27" s="115">
        <v>14</v>
      </c>
      <c r="B27" s="124" t="str">
        <f>Caisse!B29</f>
        <v>Achat mobilier bureau</v>
      </c>
      <c r="C27" s="143">
        <f>Caisse!D29</f>
        <v>0</v>
      </c>
      <c r="D27" s="144"/>
      <c r="E27" s="143">
        <f>Caisse!E29</f>
        <v>0</v>
      </c>
      <c r="F27" s="144"/>
      <c r="G27" s="143">
        <f>Caisse!F29</f>
        <v>0</v>
      </c>
      <c r="H27" s="144"/>
      <c r="I27" s="143">
        <f>Caisse!G29</f>
        <v>0</v>
      </c>
      <c r="J27" s="144"/>
      <c r="K27" s="143">
        <f>Caisse!H29</f>
        <v>0</v>
      </c>
      <c r="L27" s="144"/>
      <c r="M27" s="143">
        <f>Caisse!I29</f>
        <v>0</v>
      </c>
      <c r="N27" s="144"/>
      <c r="O27" s="143">
        <f>Caisse!J29</f>
        <v>0</v>
      </c>
      <c r="P27" s="144"/>
      <c r="Q27" s="143">
        <f>Caisse!K29</f>
        <v>0</v>
      </c>
      <c r="R27" s="144"/>
      <c r="S27" s="143">
        <f>Caisse!L29</f>
        <v>0</v>
      </c>
      <c r="T27" s="144"/>
      <c r="U27" s="143">
        <f>Caisse!M29</f>
        <v>0</v>
      </c>
      <c r="V27" s="144"/>
      <c r="W27" s="143">
        <f>Caisse!N29</f>
        <v>0</v>
      </c>
      <c r="X27" s="144"/>
      <c r="Y27" s="143">
        <f>Caisse!O29</f>
        <v>0</v>
      </c>
      <c r="Z27" s="144"/>
      <c r="AA27" s="115"/>
      <c r="AB27" s="115">
        <v>14</v>
      </c>
      <c r="AC27" s="124" t="str">
        <f aca="true" t="shared" si="8" ref="AC27:AC73">+B27</f>
        <v>Achat mobilier bureau</v>
      </c>
      <c r="AD27" s="143">
        <f>Caisse!U29</f>
        <v>0</v>
      </c>
      <c r="AE27" s="144"/>
      <c r="AF27" s="143">
        <f>Caisse!V29</f>
        <v>0</v>
      </c>
      <c r="AG27" s="144"/>
      <c r="AH27" s="143">
        <f>Caisse!W29</f>
        <v>0</v>
      </c>
      <c r="AI27" s="144"/>
      <c r="AJ27" s="143">
        <f>Caisse!X29</f>
        <v>0</v>
      </c>
      <c r="AK27" s="144"/>
      <c r="AL27" s="143">
        <f>Caisse!Y29</f>
        <v>0</v>
      </c>
      <c r="AM27" s="144"/>
      <c r="AN27" s="143">
        <f>Caisse!Z29</f>
        <v>0</v>
      </c>
      <c r="AO27" s="144"/>
      <c r="AP27" s="143">
        <f>Caisse!AA29</f>
        <v>0</v>
      </c>
      <c r="AQ27" s="144"/>
      <c r="AR27" s="143">
        <f>Caisse!AB29</f>
        <v>0</v>
      </c>
      <c r="AS27" s="144"/>
      <c r="AT27" s="143">
        <f>Caisse!AC29</f>
        <v>0</v>
      </c>
      <c r="AU27" s="144"/>
      <c r="AV27" s="143">
        <f>Caisse!AD29</f>
        <v>0</v>
      </c>
      <c r="AW27" s="144"/>
      <c r="AX27" s="143">
        <f>Caisse!AE29</f>
        <v>0</v>
      </c>
      <c r="AY27" s="144"/>
      <c r="AZ27" s="143">
        <f>Caisse!AF29</f>
        <v>0</v>
      </c>
      <c r="BA27" s="144"/>
      <c r="BB27" s="115"/>
      <c r="BC27" s="115">
        <v>14</v>
      </c>
      <c r="BD27" s="124" t="str">
        <f aca="true" t="shared" si="9" ref="BD27:BD73">+B27</f>
        <v>Achat mobilier bureau</v>
      </c>
      <c r="BE27" s="143">
        <f>Caisse!AL29</f>
        <v>0</v>
      </c>
      <c r="BF27" s="144"/>
      <c r="BG27" s="143">
        <f>Caisse!AM29</f>
        <v>0</v>
      </c>
      <c r="BH27" s="144"/>
      <c r="BI27" s="143">
        <f>Caisse!AN29</f>
        <v>0</v>
      </c>
      <c r="BJ27" s="144"/>
      <c r="BK27" s="143">
        <f>Caisse!AO29</f>
        <v>0</v>
      </c>
      <c r="BL27" s="144"/>
      <c r="BM27" s="143">
        <f>Caisse!AP29</f>
        <v>0</v>
      </c>
      <c r="BN27" s="144"/>
      <c r="BO27" s="143">
        <f>Caisse!AQ29</f>
        <v>0</v>
      </c>
      <c r="BP27" s="144"/>
      <c r="BQ27" s="143">
        <f>Caisse!AR29</f>
        <v>0</v>
      </c>
      <c r="BR27" s="144"/>
      <c r="BS27" s="143">
        <f>Caisse!AS29</f>
        <v>0</v>
      </c>
      <c r="BT27" s="144"/>
      <c r="BU27" s="143">
        <f>Caisse!AT29</f>
        <v>0</v>
      </c>
      <c r="BV27" s="144"/>
      <c r="BW27" s="143">
        <f>Caisse!AU29</f>
        <v>0</v>
      </c>
      <c r="BX27" s="144"/>
      <c r="BY27" s="143">
        <f>Caisse!AV29</f>
        <v>0</v>
      </c>
      <c r="BZ27" s="144"/>
      <c r="CA27" s="143">
        <f>Caisse!AW29</f>
        <v>0</v>
      </c>
      <c r="CB27" s="144"/>
    </row>
    <row r="28" spans="1:80" ht="12.75" customHeight="1">
      <c r="A28" s="115">
        <v>15</v>
      </c>
      <c r="B28" s="124" t="str">
        <f>Caisse!B30</f>
        <v>Achat matériel roulant</v>
      </c>
      <c r="C28" s="143">
        <f>Caisse!D30</f>
        <v>0</v>
      </c>
      <c r="D28" s="144"/>
      <c r="E28" s="143">
        <f>Caisse!E30</f>
        <v>0</v>
      </c>
      <c r="F28" s="144"/>
      <c r="G28" s="143">
        <f>Caisse!F30</f>
        <v>0</v>
      </c>
      <c r="H28" s="144"/>
      <c r="I28" s="143">
        <f>Caisse!G30</f>
        <v>0</v>
      </c>
      <c r="J28" s="144"/>
      <c r="K28" s="143">
        <f>Caisse!H30</f>
        <v>0</v>
      </c>
      <c r="L28" s="144"/>
      <c r="M28" s="143">
        <f>Caisse!I30</f>
        <v>0</v>
      </c>
      <c r="N28" s="144"/>
      <c r="O28" s="143">
        <f>Caisse!J30</f>
        <v>0</v>
      </c>
      <c r="P28" s="144"/>
      <c r="Q28" s="143">
        <f>Caisse!K30</f>
        <v>0</v>
      </c>
      <c r="R28" s="144"/>
      <c r="S28" s="143">
        <f>Caisse!L30</f>
        <v>0</v>
      </c>
      <c r="T28" s="144"/>
      <c r="U28" s="143">
        <f>Caisse!M30</f>
        <v>0</v>
      </c>
      <c r="V28" s="144"/>
      <c r="W28" s="143">
        <f>Caisse!N30</f>
        <v>0</v>
      </c>
      <c r="X28" s="144"/>
      <c r="Y28" s="143">
        <f>Caisse!O30</f>
        <v>0</v>
      </c>
      <c r="Z28" s="144"/>
      <c r="AA28" s="115"/>
      <c r="AB28" s="115">
        <v>15</v>
      </c>
      <c r="AC28" s="124" t="str">
        <f t="shared" si="8"/>
        <v>Achat matériel roulant</v>
      </c>
      <c r="AD28" s="143">
        <f>Caisse!U30</f>
        <v>0</v>
      </c>
      <c r="AE28" s="144"/>
      <c r="AF28" s="143">
        <f>Caisse!V30</f>
        <v>0</v>
      </c>
      <c r="AG28" s="144"/>
      <c r="AH28" s="143">
        <f>Caisse!W30</f>
        <v>0</v>
      </c>
      <c r="AI28" s="144"/>
      <c r="AJ28" s="143">
        <f>Caisse!X30</f>
        <v>0</v>
      </c>
      <c r="AK28" s="144"/>
      <c r="AL28" s="143">
        <f>Caisse!Y30</f>
        <v>0</v>
      </c>
      <c r="AM28" s="144"/>
      <c r="AN28" s="143">
        <f>Caisse!Z30</f>
        <v>0</v>
      </c>
      <c r="AO28" s="144"/>
      <c r="AP28" s="143">
        <f>Caisse!AA30</f>
        <v>0</v>
      </c>
      <c r="AQ28" s="144"/>
      <c r="AR28" s="143">
        <f>Caisse!AB30</f>
        <v>0</v>
      </c>
      <c r="AS28" s="144"/>
      <c r="AT28" s="143">
        <f>Caisse!AC30</f>
        <v>0</v>
      </c>
      <c r="AU28" s="144"/>
      <c r="AV28" s="143">
        <f>Caisse!AD30</f>
        <v>0</v>
      </c>
      <c r="AW28" s="144"/>
      <c r="AX28" s="143">
        <f>Caisse!AE30</f>
        <v>0</v>
      </c>
      <c r="AY28" s="144"/>
      <c r="AZ28" s="143">
        <f>Caisse!AF30</f>
        <v>0</v>
      </c>
      <c r="BA28" s="144"/>
      <c r="BB28" s="115"/>
      <c r="BC28" s="115">
        <v>15</v>
      </c>
      <c r="BD28" s="124" t="str">
        <f t="shared" si="9"/>
        <v>Achat matériel roulant</v>
      </c>
      <c r="BE28" s="143">
        <f>Caisse!AL30</f>
        <v>0</v>
      </c>
      <c r="BF28" s="144"/>
      <c r="BG28" s="143">
        <f>Caisse!AM30</f>
        <v>0</v>
      </c>
      <c r="BH28" s="144"/>
      <c r="BI28" s="143">
        <f>Caisse!AN30</f>
        <v>0</v>
      </c>
      <c r="BJ28" s="144"/>
      <c r="BK28" s="143">
        <f>Caisse!AO30</f>
        <v>0</v>
      </c>
      <c r="BL28" s="144"/>
      <c r="BM28" s="143">
        <f>Caisse!AP30</f>
        <v>0</v>
      </c>
      <c r="BN28" s="144"/>
      <c r="BO28" s="143">
        <f>Caisse!AQ30</f>
        <v>0</v>
      </c>
      <c r="BP28" s="144"/>
      <c r="BQ28" s="143">
        <f>Caisse!AR30</f>
        <v>0</v>
      </c>
      <c r="BR28" s="144"/>
      <c r="BS28" s="143">
        <f>Caisse!AS30</f>
        <v>0</v>
      </c>
      <c r="BT28" s="144"/>
      <c r="BU28" s="143">
        <f>Caisse!AT30</f>
        <v>0</v>
      </c>
      <c r="BV28" s="144"/>
      <c r="BW28" s="143">
        <f>Caisse!AU30</f>
        <v>0</v>
      </c>
      <c r="BX28" s="144"/>
      <c r="BY28" s="143">
        <f>Caisse!AV30</f>
        <v>0</v>
      </c>
      <c r="BZ28" s="144"/>
      <c r="CA28" s="143">
        <f>Caisse!AW30</f>
        <v>0</v>
      </c>
      <c r="CB28" s="144"/>
    </row>
    <row r="29" spans="1:80" ht="12.75" customHeight="1">
      <c r="A29" s="115">
        <v>16</v>
      </c>
      <c r="B29" s="124" t="str">
        <f>Caisse!B31</f>
        <v>Achat informatique</v>
      </c>
      <c r="C29" s="143">
        <f>Caisse!D31</f>
        <v>0</v>
      </c>
      <c r="D29" s="144"/>
      <c r="E29" s="143">
        <f>Caisse!E31</f>
        <v>0</v>
      </c>
      <c r="F29" s="144"/>
      <c r="G29" s="143">
        <f>Caisse!F31</f>
        <v>0</v>
      </c>
      <c r="H29" s="144"/>
      <c r="I29" s="143">
        <f>Caisse!G31</f>
        <v>0</v>
      </c>
      <c r="J29" s="144"/>
      <c r="K29" s="143">
        <f>Caisse!H31</f>
        <v>0</v>
      </c>
      <c r="L29" s="144"/>
      <c r="M29" s="143">
        <f>Caisse!I31</f>
        <v>0</v>
      </c>
      <c r="N29" s="144"/>
      <c r="O29" s="143">
        <f>Caisse!J31</f>
        <v>0</v>
      </c>
      <c r="P29" s="144"/>
      <c r="Q29" s="143">
        <f>Caisse!K31</f>
        <v>0</v>
      </c>
      <c r="R29" s="144"/>
      <c r="S29" s="143">
        <f>Caisse!L31</f>
        <v>0</v>
      </c>
      <c r="T29" s="144"/>
      <c r="U29" s="143">
        <f>Caisse!M31</f>
        <v>0</v>
      </c>
      <c r="V29" s="144"/>
      <c r="W29" s="143">
        <f>Caisse!N31</f>
        <v>0</v>
      </c>
      <c r="X29" s="144"/>
      <c r="Y29" s="143">
        <f>Caisse!O31</f>
        <v>0</v>
      </c>
      <c r="Z29" s="144"/>
      <c r="AA29" s="115"/>
      <c r="AB29" s="115">
        <v>16</v>
      </c>
      <c r="AC29" s="124" t="str">
        <f>+B29</f>
        <v>Achat informatique</v>
      </c>
      <c r="AD29" s="143">
        <f>Caisse!U31</f>
        <v>0</v>
      </c>
      <c r="AE29" s="144"/>
      <c r="AF29" s="143">
        <f>Caisse!V31</f>
        <v>0</v>
      </c>
      <c r="AG29" s="144"/>
      <c r="AH29" s="143">
        <f>Caisse!W31</f>
        <v>0</v>
      </c>
      <c r="AI29" s="144"/>
      <c r="AJ29" s="143">
        <f>Caisse!X31</f>
        <v>0</v>
      </c>
      <c r="AK29" s="144"/>
      <c r="AL29" s="143">
        <f>Caisse!Y31</f>
        <v>0</v>
      </c>
      <c r="AM29" s="144"/>
      <c r="AN29" s="143">
        <f>Caisse!Z31</f>
        <v>0</v>
      </c>
      <c r="AO29" s="144"/>
      <c r="AP29" s="143">
        <f>Caisse!AA31</f>
        <v>0</v>
      </c>
      <c r="AQ29" s="144"/>
      <c r="AR29" s="143">
        <f>Caisse!AB31</f>
        <v>0</v>
      </c>
      <c r="AS29" s="144"/>
      <c r="AT29" s="143">
        <f>Caisse!AC31</f>
        <v>0</v>
      </c>
      <c r="AU29" s="144"/>
      <c r="AV29" s="143">
        <f>Caisse!AD31</f>
        <v>0</v>
      </c>
      <c r="AW29" s="144"/>
      <c r="AX29" s="143">
        <f>Caisse!AE31</f>
        <v>0</v>
      </c>
      <c r="AY29" s="144"/>
      <c r="AZ29" s="143">
        <f>Caisse!AF31</f>
        <v>0</v>
      </c>
      <c r="BA29" s="144"/>
      <c r="BB29" s="115"/>
      <c r="BC29" s="115">
        <v>16</v>
      </c>
      <c r="BD29" s="124" t="str">
        <f>+B29</f>
        <v>Achat informatique</v>
      </c>
      <c r="BE29" s="143">
        <f>Caisse!AL31</f>
        <v>0</v>
      </c>
      <c r="BF29" s="144"/>
      <c r="BG29" s="143">
        <f>Caisse!AM31</f>
        <v>0</v>
      </c>
      <c r="BH29" s="144"/>
      <c r="BI29" s="143">
        <f>Caisse!AN31</f>
        <v>0</v>
      </c>
      <c r="BJ29" s="144"/>
      <c r="BK29" s="143">
        <f>Caisse!AO31</f>
        <v>0</v>
      </c>
      <c r="BL29" s="144"/>
      <c r="BM29" s="143">
        <f>Caisse!AP31</f>
        <v>0</v>
      </c>
      <c r="BN29" s="144"/>
      <c r="BO29" s="143">
        <f>Caisse!AQ31</f>
        <v>0</v>
      </c>
      <c r="BP29" s="144"/>
      <c r="BQ29" s="143">
        <f>Caisse!AR31</f>
        <v>0</v>
      </c>
      <c r="BR29" s="144"/>
      <c r="BS29" s="143">
        <f>Caisse!AS31</f>
        <v>0</v>
      </c>
      <c r="BT29" s="144"/>
      <c r="BU29" s="143">
        <f>Caisse!AT31</f>
        <v>0</v>
      </c>
      <c r="BV29" s="144"/>
      <c r="BW29" s="143">
        <f>Caisse!AU31</f>
        <v>0</v>
      </c>
      <c r="BX29" s="144"/>
      <c r="BY29" s="143">
        <f>Caisse!AV31</f>
        <v>0</v>
      </c>
      <c r="BZ29" s="144"/>
      <c r="CA29" s="143">
        <f>Caisse!AW31</f>
        <v>0</v>
      </c>
      <c r="CB29" s="144"/>
    </row>
    <row r="30" spans="1:80" ht="12.75" customHeight="1">
      <c r="A30" s="115">
        <v>17</v>
      </c>
      <c r="B30" s="124" t="str">
        <f>Caisse!B32</f>
        <v>Achat équipement et outillage</v>
      </c>
      <c r="C30" s="143">
        <f>Caisse!D32</f>
        <v>0</v>
      </c>
      <c r="D30" s="144"/>
      <c r="E30" s="143">
        <f>Caisse!E32</f>
        <v>0</v>
      </c>
      <c r="F30" s="144"/>
      <c r="G30" s="143">
        <f>Caisse!F32</f>
        <v>0</v>
      </c>
      <c r="H30" s="144"/>
      <c r="I30" s="143">
        <f>Caisse!G32</f>
        <v>0</v>
      </c>
      <c r="J30" s="144"/>
      <c r="K30" s="143">
        <f>Caisse!H32</f>
        <v>0</v>
      </c>
      <c r="L30" s="144"/>
      <c r="M30" s="143">
        <f>Caisse!I32</f>
        <v>0</v>
      </c>
      <c r="N30" s="144"/>
      <c r="O30" s="143">
        <f>Caisse!J32</f>
        <v>0</v>
      </c>
      <c r="P30" s="144"/>
      <c r="Q30" s="143">
        <f>Caisse!K32</f>
        <v>0</v>
      </c>
      <c r="R30" s="144"/>
      <c r="S30" s="143">
        <f>Caisse!L32</f>
        <v>0</v>
      </c>
      <c r="T30" s="144"/>
      <c r="U30" s="143">
        <f>Caisse!M32</f>
        <v>0</v>
      </c>
      <c r="V30" s="144"/>
      <c r="W30" s="143">
        <f>Caisse!N32</f>
        <v>0</v>
      </c>
      <c r="X30" s="144"/>
      <c r="Y30" s="143">
        <f>Caisse!O32</f>
        <v>0</v>
      </c>
      <c r="Z30" s="144"/>
      <c r="AA30" s="115"/>
      <c r="AB30" s="115">
        <v>17</v>
      </c>
      <c r="AC30" s="124" t="str">
        <f t="shared" si="8"/>
        <v>Achat équipement et outillage</v>
      </c>
      <c r="AD30" s="143">
        <f>Caisse!U32</f>
        <v>0</v>
      </c>
      <c r="AE30" s="144"/>
      <c r="AF30" s="143">
        <f>Caisse!V32</f>
        <v>0</v>
      </c>
      <c r="AG30" s="144"/>
      <c r="AH30" s="143">
        <f>Caisse!W32</f>
        <v>0</v>
      </c>
      <c r="AI30" s="144"/>
      <c r="AJ30" s="143">
        <f>Caisse!X32</f>
        <v>0</v>
      </c>
      <c r="AK30" s="144"/>
      <c r="AL30" s="143">
        <f>Caisse!Y32</f>
        <v>0</v>
      </c>
      <c r="AM30" s="144"/>
      <c r="AN30" s="143">
        <f>Caisse!Z32</f>
        <v>0</v>
      </c>
      <c r="AO30" s="144"/>
      <c r="AP30" s="143">
        <f>Caisse!AA32</f>
        <v>0</v>
      </c>
      <c r="AQ30" s="144"/>
      <c r="AR30" s="143">
        <f>Caisse!AB32</f>
        <v>0</v>
      </c>
      <c r="AS30" s="144"/>
      <c r="AT30" s="143">
        <f>Caisse!AC32</f>
        <v>0</v>
      </c>
      <c r="AU30" s="144"/>
      <c r="AV30" s="143">
        <f>Caisse!AD32</f>
        <v>0</v>
      </c>
      <c r="AW30" s="144"/>
      <c r="AX30" s="143">
        <f>Caisse!AE32</f>
        <v>0</v>
      </c>
      <c r="AY30" s="144"/>
      <c r="AZ30" s="143">
        <f>Caisse!AF32</f>
        <v>0</v>
      </c>
      <c r="BA30" s="144"/>
      <c r="BB30" s="115"/>
      <c r="BC30" s="115">
        <v>17</v>
      </c>
      <c r="BD30" s="124" t="str">
        <f t="shared" si="9"/>
        <v>Achat équipement et outillage</v>
      </c>
      <c r="BE30" s="143">
        <f>Caisse!AL32</f>
        <v>0</v>
      </c>
      <c r="BF30" s="144"/>
      <c r="BG30" s="143">
        <f>Caisse!AM32</f>
        <v>0</v>
      </c>
      <c r="BH30" s="144"/>
      <c r="BI30" s="143">
        <f>Caisse!AN32</f>
        <v>0</v>
      </c>
      <c r="BJ30" s="144"/>
      <c r="BK30" s="143">
        <f>Caisse!AO32</f>
        <v>0</v>
      </c>
      <c r="BL30" s="144"/>
      <c r="BM30" s="143">
        <f>Caisse!AP32</f>
        <v>0</v>
      </c>
      <c r="BN30" s="144"/>
      <c r="BO30" s="143">
        <f>Caisse!AQ32</f>
        <v>0</v>
      </c>
      <c r="BP30" s="144"/>
      <c r="BQ30" s="143">
        <f>Caisse!AR32</f>
        <v>0</v>
      </c>
      <c r="BR30" s="144"/>
      <c r="BS30" s="143">
        <f>Caisse!AS32</f>
        <v>0</v>
      </c>
      <c r="BT30" s="144"/>
      <c r="BU30" s="143">
        <f>Caisse!AT32</f>
        <v>0</v>
      </c>
      <c r="BV30" s="144"/>
      <c r="BW30" s="143">
        <f>Caisse!AU32</f>
        <v>0</v>
      </c>
      <c r="BX30" s="144"/>
      <c r="BY30" s="143">
        <f>Caisse!AV32</f>
        <v>0</v>
      </c>
      <c r="BZ30" s="144"/>
      <c r="CA30" s="143">
        <f>Caisse!AW32</f>
        <v>0</v>
      </c>
      <c r="CB30" s="144"/>
    </row>
    <row r="31" spans="1:80" ht="12.75" customHeight="1">
      <c r="A31" s="115">
        <v>18</v>
      </c>
      <c r="B31" s="124" t="str">
        <f>Caisse!B33</f>
        <v>Améliorations locatives</v>
      </c>
      <c r="C31" s="143">
        <f>Caisse!D33</f>
        <v>0</v>
      </c>
      <c r="D31" s="144"/>
      <c r="E31" s="143">
        <f>Caisse!E33</f>
        <v>0</v>
      </c>
      <c r="F31" s="95"/>
      <c r="G31" s="143">
        <f>Caisse!F33</f>
        <v>0</v>
      </c>
      <c r="H31" s="144"/>
      <c r="I31" s="143">
        <f>Caisse!G33</f>
        <v>0</v>
      </c>
      <c r="J31" s="144"/>
      <c r="K31" s="143">
        <f>Caisse!H33</f>
        <v>0</v>
      </c>
      <c r="L31" s="144"/>
      <c r="M31" s="143">
        <f>Caisse!I33</f>
        <v>0</v>
      </c>
      <c r="N31" s="144"/>
      <c r="O31" s="143">
        <f>Caisse!J33</f>
        <v>0</v>
      </c>
      <c r="P31" s="144"/>
      <c r="Q31" s="143">
        <f>Caisse!K33</f>
        <v>0</v>
      </c>
      <c r="R31" s="144"/>
      <c r="S31" s="143">
        <f>Caisse!L33</f>
        <v>0</v>
      </c>
      <c r="T31" s="144"/>
      <c r="U31" s="143">
        <f>Caisse!M33</f>
        <v>0</v>
      </c>
      <c r="V31" s="144"/>
      <c r="W31" s="143">
        <f>Caisse!N33</f>
        <v>0</v>
      </c>
      <c r="X31" s="144"/>
      <c r="Y31" s="143">
        <f>Caisse!O33</f>
        <v>0</v>
      </c>
      <c r="Z31" s="144"/>
      <c r="AA31" s="115"/>
      <c r="AB31" s="115">
        <v>18</v>
      </c>
      <c r="AC31" s="124" t="str">
        <f t="shared" si="8"/>
        <v>Améliorations locatives</v>
      </c>
      <c r="AD31" s="143">
        <f>Caisse!U33</f>
        <v>0</v>
      </c>
      <c r="AE31" s="144"/>
      <c r="AF31" s="143">
        <f>Caisse!V33</f>
        <v>0</v>
      </c>
      <c r="AG31" s="144"/>
      <c r="AH31" s="143">
        <f>Caisse!W33</f>
        <v>0</v>
      </c>
      <c r="AI31" s="144"/>
      <c r="AJ31" s="143">
        <f>Caisse!X33</f>
        <v>0</v>
      </c>
      <c r="AK31" s="144"/>
      <c r="AL31" s="143">
        <f>Caisse!Y33</f>
        <v>0</v>
      </c>
      <c r="AM31" s="144"/>
      <c r="AN31" s="143">
        <f>Caisse!Z33</f>
        <v>0</v>
      </c>
      <c r="AO31" s="144"/>
      <c r="AP31" s="143">
        <f>Caisse!AA33</f>
        <v>0</v>
      </c>
      <c r="AQ31" s="144"/>
      <c r="AR31" s="143">
        <f>Caisse!AB33</f>
        <v>0</v>
      </c>
      <c r="AS31" s="144"/>
      <c r="AT31" s="143">
        <f>Caisse!AC33</f>
        <v>0</v>
      </c>
      <c r="AU31" s="144"/>
      <c r="AV31" s="143">
        <f>Caisse!AD33</f>
        <v>0</v>
      </c>
      <c r="AW31" s="144"/>
      <c r="AX31" s="143">
        <f>Caisse!AE33</f>
        <v>0</v>
      </c>
      <c r="AY31" s="144"/>
      <c r="AZ31" s="143">
        <f>Caisse!AF33</f>
        <v>0</v>
      </c>
      <c r="BA31" s="144"/>
      <c r="BB31" s="115"/>
      <c r="BC31" s="115">
        <v>18</v>
      </c>
      <c r="BD31" s="124" t="str">
        <f t="shared" si="9"/>
        <v>Améliorations locatives</v>
      </c>
      <c r="BE31" s="143">
        <f>Caisse!AL33</f>
        <v>0</v>
      </c>
      <c r="BF31" s="144"/>
      <c r="BG31" s="143">
        <f>Caisse!AM33</f>
        <v>0</v>
      </c>
      <c r="BH31" s="144"/>
      <c r="BI31" s="143">
        <f>Caisse!AN33</f>
        <v>0</v>
      </c>
      <c r="BJ31" s="144"/>
      <c r="BK31" s="143">
        <f>Caisse!AO33</f>
        <v>0</v>
      </c>
      <c r="BL31" s="144"/>
      <c r="BM31" s="143">
        <f>Caisse!AP33</f>
        <v>0</v>
      </c>
      <c r="BN31" s="144"/>
      <c r="BO31" s="143">
        <f>Caisse!AQ33</f>
        <v>0</v>
      </c>
      <c r="BP31" s="144"/>
      <c r="BQ31" s="143">
        <f>Caisse!AR33</f>
        <v>0</v>
      </c>
      <c r="BR31" s="144"/>
      <c r="BS31" s="143">
        <f>Caisse!AS33</f>
        <v>0</v>
      </c>
      <c r="BT31" s="144"/>
      <c r="BU31" s="143">
        <f>Caisse!AT33</f>
        <v>0</v>
      </c>
      <c r="BV31" s="144"/>
      <c r="BW31" s="143">
        <f>Caisse!AU33</f>
        <v>0</v>
      </c>
      <c r="BX31" s="144"/>
      <c r="BY31" s="143">
        <f>Caisse!AV33</f>
        <v>0</v>
      </c>
      <c r="BZ31" s="144"/>
      <c r="CA31" s="143">
        <f>Caisse!AW33</f>
        <v>0</v>
      </c>
      <c r="CB31" s="144"/>
    </row>
    <row r="32" spans="1:80" ht="12.75" customHeight="1">
      <c r="A32" s="115">
        <v>19</v>
      </c>
      <c r="B32" s="124" t="str">
        <f>Caisse!B34</f>
        <v>Achat bâtiment</v>
      </c>
      <c r="C32" s="143">
        <f>Caisse!D34</f>
        <v>0</v>
      </c>
      <c r="D32" s="144"/>
      <c r="E32" s="143">
        <f>Caisse!E34</f>
        <v>0</v>
      </c>
      <c r="F32" s="95"/>
      <c r="G32" s="143">
        <f>Caisse!F34</f>
        <v>0</v>
      </c>
      <c r="H32" s="144"/>
      <c r="I32" s="143">
        <f>Caisse!G34</f>
        <v>0</v>
      </c>
      <c r="J32" s="144"/>
      <c r="K32" s="143">
        <f>Caisse!H34</f>
        <v>0</v>
      </c>
      <c r="L32" s="144"/>
      <c r="M32" s="143">
        <f>Caisse!I34</f>
        <v>0</v>
      </c>
      <c r="N32" s="144"/>
      <c r="O32" s="143">
        <f>Caisse!J34</f>
        <v>0</v>
      </c>
      <c r="P32" s="144"/>
      <c r="Q32" s="143">
        <f>Caisse!K34</f>
        <v>0</v>
      </c>
      <c r="R32" s="144"/>
      <c r="S32" s="143">
        <f>Caisse!L34</f>
        <v>0</v>
      </c>
      <c r="T32" s="144"/>
      <c r="U32" s="143">
        <f>Caisse!M34</f>
        <v>0</v>
      </c>
      <c r="V32" s="144"/>
      <c r="W32" s="143">
        <f>Caisse!N34</f>
        <v>0</v>
      </c>
      <c r="X32" s="144"/>
      <c r="Y32" s="143">
        <f>Caisse!O34</f>
        <v>0</v>
      </c>
      <c r="Z32" s="144"/>
      <c r="AA32" s="115"/>
      <c r="AB32" s="115">
        <v>19</v>
      </c>
      <c r="AC32" s="124" t="str">
        <f t="shared" si="8"/>
        <v>Achat bâtiment</v>
      </c>
      <c r="AD32" s="143">
        <f>Caisse!U34</f>
        <v>0</v>
      </c>
      <c r="AE32" s="144"/>
      <c r="AF32" s="143">
        <f>Caisse!V34</f>
        <v>0</v>
      </c>
      <c r="AG32" s="144"/>
      <c r="AH32" s="143">
        <f>Caisse!W34</f>
        <v>0</v>
      </c>
      <c r="AI32" s="144"/>
      <c r="AJ32" s="143">
        <f>Caisse!X34</f>
        <v>0</v>
      </c>
      <c r="AK32" s="144"/>
      <c r="AL32" s="143">
        <f>Caisse!Y34</f>
        <v>0</v>
      </c>
      <c r="AM32" s="144"/>
      <c r="AN32" s="143">
        <f>Caisse!Z34</f>
        <v>0</v>
      </c>
      <c r="AO32" s="144"/>
      <c r="AP32" s="143">
        <f>Caisse!AA34</f>
        <v>0</v>
      </c>
      <c r="AQ32" s="144"/>
      <c r="AR32" s="143">
        <f>Caisse!AB34</f>
        <v>0</v>
      </c>
      <c r="AS32" s="144"/>
      <c r="AT32" s="143">
        <f>Caisse!AC34</f>
        <v>0</v>
      </c>
      <c r="AU32" s="144"/>
      <c r="AV32" s="143">
        <f>Caisse!AD34</f>
        <v>0</v>
      </c>
      <c r="AW32" s="144"/>
      <c r="AX32" s="143">
        <f>Caisse!AE34</f>
        <v>0</v>
      </c>
      <c r="AY32" s="144"/>
      <c r="AZ32" s="143">
        <f>Caisse!AF34</f>
        <v>0</v>
      </c>
      <c r="BA32" s="144"/>
      <c r="BB32" s="115"/>
      <c r="BC32" s="115">
        <v>19</v>
      </c>
      <c r="BD32" s="124" t="str">
        <f t="shared" si="9"/>
        <v>Achat bâtiment</v>
      </c>
      <c r="BE32" s="143">
        <f>Caisse!AL34</f>
        <v>0</v>
      </c>
      <c r="BF32" s="144"/>
      <c r="BG32" s="143">
        <f>Caisse!AM34</f>
        <v>0</v>
      </c>
      <c r="BH32" s="144"/>
      <c r="BI32" s="143">
        <f>Caisse!AN34</f>
        <v>0</v>
      </c>
      <c r="BJ32" s="144"/>
      <c r="BK32" s="143">
        <f>Caisse!AO34</f>
        <v>0</v>
      </c>
      <c r="BL32" s="144"/>
      <c r="BM32" s="143">
        <f>Caisse!AP34</f>
        <v>0</v>
      </c>
      <c r="BN32" s="144"/>
      <c r="BO32" s="143">
        <f>Caisse!AQ34</f>
        <v>0</v>
      </c>
      <c r="BP32" s="144"/>
      <c r="BQ32" s="143">
        <f>Caisse!AR34</f>
        <v>0</v>
      </c>
      <c r="BR32" s="144"/>
      <c r="BS32" s="143">
        <f>Caisse!AS34</f>
        <v>0</v>
      </c>
      <c r="BT32" s="144"/>
      <c r="BU32" s="143">
        <f>Caisse!AT34</f>
        <v>0</v>
      </c>
      <c r="BV32" s="144"/>
      <c r="BW32" s="143">
        <f>Caisse!AU34</f>
        <v>0</v>
      </c>
      <c r="BX32" s="144"/>
      <c r="BY32" s="143">
        <f>Caisse!AV34</f>
        <v>0</v>
      </c>
      <c r="BZ32" s="144"/>
      <c r="CA32" s="143">
        <f>Caisse!AW34</f>
        <v>0</v>
      </c>
      <c r="CB32" s="144"/>
    </row>
    <row r="33" spans="1:80" ht="12.75" customHeight="1">
      <c r="A33" s="115">
        <v>20</v>
      </c>
      <c r="B33" s="124" t="str">
        <f>Caisse!B35</f>
        <v>Achat terrain</v>
      </c>
      <c r="C33" s="143">
        <f>Caisse!D35</f>
        <v>0</v>
      </c>
      <c r="D33" s="144"/>
      <c r="E33" s="143">
        <f>Caisse!E35</f>
        <v>0</v>
      </c>
      <c r="F33" s="95"/>
      <c r="G33" s="143">
        <f>Caisse!F35</f>
        <v>0</v>
      </c>
      <c r="H33" s="144"/>
      <c r="I33" s="143">
        <f>Caisse!G35</f>
        <v>0</v>
      </c>
      <c r="J33" s="144"/>
      <c r="K33" s="143">
        <f>Caisse!H35</f>
        <v>0</v>
      </c>
      <c r="L33" s="144"/>
      <c r="M33" s="143">
        <f>Caisse!I35</f>
        <v>0</v>
      </c>
      <c r="N33" s="144"/>
      <c r="O33" s="143">
        <f>Caisse!J35</f>
        <v>0</v>
      </c>
      <c r="P33" s="144"/>
      <c r="Q33" s="143">
        <f>Caisse!K35</f>
        <v>0</v>
      </c>
      <c r="R33" s="144"/>
      <c r="S33" s="143">
        <f>Caisse!L35</f>
        <v>0</v>
      </c>
      <c r="T33" s="144"/>
      <c r="U33" s="143">
        <f>Caisse!M35</f>
        <v>0</v>
      </c>
      <c r="V33" s="144"/>
      <c r="W33" s="143">
        <f>Caisse!N35</f>
        <v>0</v>
      </c>
      <c r="X33" s="144"/>
      <c r="Y33" s="143">
        <f>Caisse!O35</f>
        <v>0</v>
      </c>
      <c r="Z33" s="144"/>
      <c r="AA33" s="115"/>
      <c r="AB33" s="115">
        <v>20</v>
      </c>
      <c r="AC33" s="124" t="str">
        <f t="shared" si="8"/>
        <v>Achat terrain</v>
      </c>
      <c r="AD33" s="143">
        <f>Caisse!U35</f>
        <v>0</v>
      </c>
      <c r="AE33" s="144"/>
      <c r="AF33" s="143">
        <f>Caisse!V35</f>
        <v>0</v>
      </c>
      <c r="AG33" s="144"/>
      <c r="AH33" s="143">
        <f>Caisse!W35</f>
        <v>0</v>
      </c>
      <c r="AI33" s="144"/>
      <c r="AJ33" s="143">
        <f>Caisse!X35</f>
        <v>0</v>
      </c>
      <c r="AK33" s="144"/>
      <c r="AL33" s="143">
        <f>Caisse!Y35</f>
        <v>0</v>
      </c>
      <c r="AM33" s="144"/>
      <c r="AN33" s="143">
        <f>Caisse!Z35</f>
        <v>0</v>
      </c>
      <c r="AO33" s="144"/>
      <c r="AP33" s="143">
        <f>Caisse!AA35</f>
        <v>0</v>
      </c>
      <c r="AQ33" s="144"/>
      <c r="AR33" s="143">
        <f>Caisse!AB35</f>
        <v>0</v>
      </c>
      <c r="AS33" s="144"/>
      <c r="AT33" s="143">
        <f>Caisse!AC35</f>
        <v>0</v>
      </c>
      <c r="AU33" s="144"/>
      <c r="AV33" s="143">
        <f>Caisse!AD35</f>
        <v>0</v>
      </c>
      <c r="AW33" s="144"/>
      <c r="AX33" s="143">
        <f>Caisse!AE35</f>
        <v>0</v>
      </c>
      <c r="AY33" s="144"/>
      <c r="AZ33" s="143">
        <f>Caisse!AF35</f>
        <v>0</v>
      </c>
      <c r="BA33" s="144"/>
      <c r="BB33" s="115"/>
      <c r="BC33" s="115">
        <v>20</v>
      </c>
      <c r="BD33" s="124" t="str">
        <f t="shared" si="9"/>
        <v>Achat terrain</v>
      </c>
      <c r="BE33" s="143">
        <f>Caisse!AL35</f>
        <v>0</v>
      </c>
      <c r="BF33" s="144"/>
      <c r="BG33" s="143">
        <f>Caisse!AM35</f>
        <v>0</v>
      </c>
      <c r="BH33" s="144"/>
      <c r="BI33" s="143">
        <f>Caisse!AN35</f>
        <v>0</v>
      </c>
      <c r="BJ33" s="144"/>
      <c r="BK33" s="143">
        <f>Caisse!AO35</f>
        <v>0</v>
      </c>
      <c r="BL33" s="144"/>
      <c r="BM33" s="143">
        <f>Caisse!AP35</f>
        <v>0</v>
      </c>
      <c r="BN33" s="144"/>
      <c r="BO33" s="143">
        <f>Caisse!AQ35</f>
        <v>0</v>
      </c>
      <c r="BP33" s="144"/>
      <c r="BQ33" s="143">
        <f>Caisse!AR35</f>
        <v>0</v>
      </c>
      <c r="BR33" s="144"/>
      <c r="BS33" s="143">
        <f>Caisse!AS35</f>
        <v>0</v>
      </c>
      <c r="BT33" s="144"/>
      <c r="BU33" s="143">
        <f>Caisse!AT35</f>
        <v>0</v>
      </c>
      <c r="BV33" s="144"/>
      <c r="BW33" s="143">
        <f>Caisse!AU35</f>
        <v>0</v>
      </c>
      <c r="BX33" s="144"/>
      <c r="BY33" s="143">
        <f>Caisse!AV35</f>
        <v>0</v>
      </c>
      <c r="BZ33" s="144"/>
      <c r="CA33" s="143">
        <f>Caisse!AW35</f>
        <v>0</v>
      </c>
      <c r="CB33" s="144"/>
    </row>
    <row r="34" spans="1:80" ht="12.75" customHeight="1">
      <c r="A34" s="115">
        <v>21</v>
      </c>
      <c r="B34" s="124" t="str">
        <f>Caisse!B36</f>
        <v>Consultants</v>
      </c>
      <c r="C34" s="143">
        <f>Caisse!D36</f>
        <v>0</v>
      </c>
      <c r="D34" s="144"/>
      <c r="E34" s="143">
        <f>Caisse!E36</f>
        <v>0</v>
      </c>
      <c r="F34" s="95"/>
      <c r="G34" s="143">
        <f>Caisse!F36</f>
        <v>0</v>
      </c>
      <c r="H34" s="144"/>
      <c r="I34" s="143">
        <f>Caisse!G36</f>
        <v>0</v>
      </c>
      <c r="J34" s="144"/>
      <c r="K34" s="143">
        <f>Caisse!H36</f>
        <v>0</v>
      </c>
      <c r="L34" s="144"/>
      <c r="M34" s="143">
        <f>Caisse!I36</f>
        <v>0</v>
      </c>
      <c r="N34" s="144"/>
      <c r="O34" s="143">
        <f>Caisse!J36</f>
        <v>0</v>
      </c>
      <c r="P34" s="144"/>
      <c r="Q34" s="143">
        <f>Caisse!K36</f>
        <v>0</v>
      </c>
      <c r="R34" s="144"/>
      <c r="S34" s="143">
        <f>Caisse!L36</f>
        <v>0</v>
      </c>
      <c r="T34" s="144"/>
      <c r="U34" s="143">
        <f>Caisse!M36</f>
        <v>0</v>
      </c>
      <c r="V34" s="144"/>
      <c r="W34" s="143">
        <f>Caisse!N36</f>
        <v>0</v>
      </c>
      <c r="X34" s="144"/>
      <c r="Y34" s="143">
        <f>Caisse!O36</f>
        <v>0</v>
      </c>
      <c r="Z34" s="144"/>
      <c r="AA34" s="115"/>
      <c r="AB34" s="115">
        <v>21</v>
      </c>
      <c r="AC34" s="124" t="str">
        <f t="shared" si="8"/>
        <v>Consultants</v>
      </c>
      <c r="AD34" s="143">
        <f>Caisse!U36</f>
        <v>0</v>
      </c>
      <c r="AE34" s="144"/>
      <c r="AF34" s="143">
        <f>Caisse!V36</f>
        <v>0</v>
      </c>
      <c r="AG34" s="144"/>
      <c r="AH34" s="143">
        <f>Caisse!W36</f>
        <v>0</v>
      </c>
      <c r="AI34" s="144"/>
      <c r="AJ34" s="143">
        <f>Caisse!X36</f>
        <v>0</v>
      </c>
      <c r="AK34" s="144"/>
      <c r="AL34" s="143">
        <f>Caisse!Y36</f>
        <v>0</v>
      </c>
      <c r="AM34" s="144"/>
      <c r="AN34" s="143">
        <f>Caisse!Z36</f>
        <v>0</v>
      </c>
      <c r="AO34" s="144"/>
      <c r="AP34" s="143">
        <f>Caisse!AA36</f>
        <v>0</v>
      </c>
      <c r="AQ34" s="144"/>
      <c r="AR34" s="143">
        <f>Caisse!AB36</f>
        <v>0</v>
      </c>
      <c r="AS34" s="144"/>
      <c r="AT34" s="143">
        <f>Caisse!AC36</f>
        <v>0</v>
      </c>
      <c r="AU34" s="144"/>
      <c r="AV34" s="143">
        <f>Caisse!AD36</f>
        <v>0</v>
      </c>
      <c r="AW34" s="144"/>
      <c r="AX34" s="143">
        <f>Caisse!AE36</f>
        <v>0</v>
      </c>
      <c r="AY34" s="144"/>
      <c r="AZ34" s="143">
        <f>Caisse!AF36</f>
        <v>0</v>
      </c>
      <c r="BA34" s="144"/>
      <c r="BB34" s="115"/>
      <c r="BC34" s="115">
        <v>21</v>
      </c>
      <c r="BD34" s="124" t="str">
        <f t="shared" si="9"/>
        <v>Consultants</v>
      </c>
      <c r="BE34" s="143">
        <f>Caisse!AL36</f>
        <v>0</v>
      </c>
      <c r="BF34" s="144"/>
      <c r="BG34" s="143">
        <f>Caisse!AM36</f>
        <v>0</v>
      </c>
      <c r="BH34" s="144"/>
      <c r="BI34" s="143">
        <f>Caisse!AN36</f>
        <v>0</v>
      </c>
      <c r="BJ34" s="144"/>
      <c r="BK34" s="143">
        <f>Caisse!AO36</f>
        <v>0</v>
      </c>
      <c r="BL34" s="144"/>
      <c r="BM34" s="143">
        <f>Caisse!AP36</f>
        <v>0</v>
      </c>
      <c r="BN34" s="144"/>
      <c r="BO34" s="143">
        <f>Caisse!AQ36</f>
        <v>0</v>
      </c>
      <c r="BP34" s="144"/>
      <c r="BQ34" s="143">
        <f>Caisse!AR36</f>
        <v>0</v>
      </c>
      <c r="BR34" s="144"/>
      <c r="BS34" s="143">
        <f>Caisse!AS36</f>
        <v>0</v>
      </c>
      <c r="BT34" s="144"/>
      <c r="BU34" s="143">
        <f>Caisse!AT36</f>
        <v>0</v>
      </c>
      <c r="BV34" s="144"/>
      <c r="BW34" s="143">
        <f>Caisse!AU36</f>
        <v>0</v>
      </c>
      <c r="BX34" s="144"/>
      <c r="BY34" s="143">
        <f>Caisse!AV36</f>
        <v>0</v>
      </c>
      <c r="BZ34" s="144"/>
      <c r="CA34" s="143">
        <f>Caisse!AW36</f>
        <v>0</v>
      </c>
      <c r="CB34" s="144"/>
    </row>
    <row r="35" spans="1:80" ht="12.75" customHeight="1">
      <c r="A35" s="115">
        <v>22</v>
      </c>
      <c r="B35" s="124" t="str">
        <f>Caisse!B37</f>
        <v>Achats comptant</v>
      </c>
      <c r="C35" s="143">
        <f>Caisse!D37</f>
        <v>0</v>
      </c>
      <c r="D35" s="144"/>
      <c r="E35" s="143">
        <f>Caisse!E37</f>
        <v>0</v>
      </c>
      <c r="F35" s="95"/>
      <c r="G35" s="143">
        <f>Caisse!F37</f>
        <v>0</v>
      </c>
      <c r="H35" s="144"/>
      <c r="I35" s="143">
        <f>Caisse!G37</f>
        <v>0</v>
      </c>
      <c r="J35" s="144"/>
      <c r="K35" s="143">
        <f>Caisse!H37</f>
        <v>0</v>
      </c>
      <c r="L35" s="144"/>
      <c r="M35" s="143">
        <f>Caisse!I37</f>
        <v>0</v>
      </c>
      <c r="N35" s="144"/>
      <c r="O35" s="143">
        <f>Caisse!J37</f>
        <v>0</v>
      </c>
      <c r="P35" s="144"/>
      <c r="Q35" s="143">
        <f>Caisse!K37</f>
        <v>0</v>
      </c>
      <c r="R35" s="144"/>
      <c r="S35" s="143">
        <f>Caisse!L37</f>
        <v>0</v>
      </c>
      <c r="T35" s="144"/>
      <c r="U35" s="143">
        <f>Caisse!M37</f>
        <v>0</v>
      </c>
      <c r="V35" s="144"/>
      <c r="W35" s="143">
        <f>Caisse!N37</f>
        <v>0</v>
      </c>
      <c r="X35" s="144"/>
      <c r="Y35" s="143">
        <f>Caisse!O37</f>
        <v>0</v>
      </c>
      <c r="Z35" s="144"/>
      <c r="AA35" s="115"/>
      <c r="AB35" s="115">
        <v>22</v>
      </c>
      <c r="AC35" s="124" t="str">
        <f t="shared" si="8"/>
        <v>Achats comptant</v>
      </c>
      <c r="AD35" s="143">
        <f>Caisse!U37</f>
        <v>0</v>
      </c>
      <c r="AE35" s="144"/>
      <c r="AF35" s="143">
        <f>Caisse!V37</f>
        <v>0</v>
      </c>
      <c r="AG35" s="144"/>
      <c r="AH35" s="143">
        <f>Caisse!W37</f>
        <v>0</v>
      </c>
      <c r="AI35" s="144"/>
      <c r="AJ35" s="143">
        <f>Caisse!X37</f>
        <v>0</v>
      </c>
      <c r="AK35" s="144"/>
      <c r="AL35" s="143">
        <f>Caisse!Y37</f>
        <v>0</v>
      </c>
      <c r="AM35" s="144"/>
      <c r="AN35" s="143">
        <f>Caisse!Z37</f>
        <v>0</v>
      </c>
      <c r="AO35" s="144"/>
      <c r="AP35" s="143">
        <f>Caisse!AA37</f>
        <v>0</v>
      </c>
      <c r="AQ35" s="144"/>
      <c r="AR35" s="143">
        <f>Caisse!AB37</f>
        <v>0</v>
      </c>
      <c r="AS35" s="144"/>
      <c r="AT35" s="143">
        <f>Caisse!AC37</f>
        <v>0</v>
      </c>
      <c r="AU35" s="144"/>
      <c r="AV35" s="143">
        <f>Caisse!AD37</f>
        <v>0</v>
      </c>
      <c r="AW35" s="144"/>
      <c r="AX35" s="143">
        <f>Caisse!AE37</f>
        <v>0</v>
      </c>
      <c r="AY35" s="144"/>
      <c r="AZ35" s="143">
        <f>Caisse!AF37</f>
        <v>0</v>
      </c>
      <c r="BA35" s="144"/>
      <c r="BB35" s="115"/>
      <c r="BC35" s="115">
        <v>22</v>
      </c>
      <c r="BD35" s="124" t="str">
        <f t="shared" si="9"/>
        <v>Achats comptant</v>
      </c>
      <c r="BE35" s="143">
        <f>Caisse!AL37</f>
        <v>0</v>
      </c>
      <c r="BF35" s="144"/>
      <c r="BG35" s="143">
        <f>Caisse!AM37</f>
        <v>0</v>
      </c>
      <c r="BH35" s="144"/>
      <c r="BI35" s="143">
        <f>Caisse!AN37</f>
        <v>0</v>
      </c>
      <c r="BJ35" s="144"/>
      <c r="BK35" s="143">
        <f>Caisse!AO37</f>
        <v>0</v>
      </c>
      <c r="BL35" s="144"/>
      <c r="BM35" s="143">
        <f>Caisse!AP37</f>
        <v>0</v>
      </c>
      <c r="BN35" s="144"/>
      <c r="BO35" s="143">
        <f>Caisse!AQ37</f>
        <v>0</v>
      </c>
      <c r="BP35" s="144"/>
      <c r="BQ35" s="143">
        <f>Caisse!AR37</f>
        <v>0</v>
      </c>
      <c r="BR35" s="144"/>
      <c r="BS35" s="143">
        <f>Caisse!AS37</f>
        <v>0</v>
      </c>
      <c r="BT35" s="144"/>
      <c r="BU35" s="143">
        <f>Caisse!AT37</f>
        <v>0</v>
      </c>
      <c r="BV35" s="144"/>
      <c r="BW35" s="143">
        <f>Caisse!AU37</f>
        <v>0</v>
      </c>
      <c r="BX35" s="144"/>
      <c r="BY35" s="143">
        <f>Caisse!AV37</f>
        <v>0</v>
      </c>
      <c r="BZ35" s="144"/>
      <c r="CA35" s="143">
        <f>Caisse!AW37</f>
        <v>0</v>
      </c>
      <c r="CB35" s="144"/>
    </row>
    <row r="36" spans="1:80" ht="12.75" customHeight="1">
      <c r="A36" s="115">
        <v>23</v>
      </c>
      <c r="B36" s="124" t="str">
        <f>Caisse!B38</f>
        <v>Fourn. De 30 jours</v>
      </c>
      <c r="C36" s="143">
        <f>Caisse!D38</f>
        <v>0</v>
      </c>
      <c r="D36" s="144"/>
      <c r="E36" s="143">
        <f>Caisse!E38</f>
        <v>0</v>
      </c>
      <c r="F36" s="95"/>
      <c r="G36" s="143">
        <f>Caisse!F38</f>
        <v>0</v>
      </c>
      <c r="H36" s="144"/>
      <c r="I36" s="143">
        <f>Caisse!G38</f>
        <v>0</v>
      </c>
      <c r="J36" s="144"/>
      <c r="K36" s="143">
        <f>Caisse!H38</f>
        <v>0</v>
      </c>
      <c r="L36" s="144"/>
      <c r="M36" s="143">
        <f>Caisse!I38</f>
        <v>0</v>
      </c>
      <c r="N36" s="144"/>
      <c r="O36" s="143">
        <f>Caisse!J38</f>
        <v>0</v>
      </c>
      <c r="P36" s="144"/>
      <c r="Q36" s="143">
        <f>Caisse!K38</f>
        <v>0</v>
      </c>
      <c r="R36" s="144"/>
      <c r="S36" s="143">
        <f>Caisse!L38</f>
        <v>0</v>
      </c>
      <c r="T36" s="144"/>
      <c r="U36" s="143">
        <f>Caisse!M38</f>
        <v>0</v>
      </c>
      <c r="V36" s="144"/>
      <c r="W36" s="143">
        <f>Caisse!N38</f>
        <v>0</v>
      </c>
      <c r="X36" s="144"/>
      <c r="Y36" s="143">
        <f>Caisse!O38</f>
        <v>0</v>
      </c>
      <c r="Z36" s="144"/>
      <c r="AA36" s="115"/>
      <c r="AB36" s="115">
        <v>23</v>
      </c>
      <c r="AC36" s="124" t="str">
        <f t="shared" si="8"/>
        <v>Fourn. De 30 jours</v>
      </c>
      <c r="AD36" s="143">
        <f>Caisse!U38</f>
        <v>0</v>
      </c>
      <c r="AE36" s="144"/>
      <c r="AF36" s="143">
        <f>Caisse!V38</f>
        <v>0</v>
      </c>
      <c r="AG36" s="144"/>
      <c r="AH36" s="143">
        <f>Caisse!W38</f>
        <v>0</v>
      </c>
      <c r="AI36" s="144"/>
      <c r="AJ36" s="143">
        <f>Caisse!X38</f>
        <v>0</v>
      </c>
      <c r="AK36" s="144"/>
      <c r="AL36" s="143">
        <f>Caisse!Y38</f>
        <v>0</v>
      </c>
      <c r="AM36" s="144"/>
      <c r="AN36" s="143">
        <f>Caisse!Z38</f>
        <v>0</v>
      </c>
      <c r="AO36" s="144"/>
      <c r="AP36" s="143">
        <f>Caisse!AA38</f>
        <v>0</v>
      </c>
      <c r="AQ36" s="144"/>
      <c r="AR36" s="143">
        <f>Caisse!AB38</f>
        <v>0</v>
      </c>
      <c r="AS36" s="144"/>
      <c r="AT36" s="143">
        <f>Caisse!AC38</f>
        <v>0</v>
      </c>
      <c r="AU36" s="144"/>
      <c r="AV36" s="143">
        <f>Caisse!AD38</f>
        <v>0</v>
      </c>
      <c r="AW36" s="144"/>
      <c r="AX36" s="143">
        <f>Caisse!AE38</f>
        <v>0</v>
      </c>
      <c r="AY36" s="144"/>
      <c r="AZ36" s="143">
        <f>Caisse!AF38</f>
        <v>0</v>
      </c>
      <c r="BA36" s="144"/>
      <c r="BB36" s="115"/>
      <c r="BC36" s="115">
        <v>23</v>
      </c>
      <c r="BD36" s="124" t="str">
        <f t="shared" si="9"/>
        <v>Fourn. De 30 jours</v>
      </c>
      <c r="BE36" s="143">
        <f>Caisse!AL38</f>
        <v>0</v>
      </c>
      <c r="BF36" s="144"/>
      <c r="BG36" s="143">
        <f>Caisse!AM38</f>
        <v>0</v>
      </c>
      <c r="BH36" s="144"/>
      <c r="BI36" s="143">
        <f>Caisse!AN38</f>
        <v>0</v>
      </c>
      <c r="BJ36" s="144"/>
      <c r="BK36" s="143">
        <f>Caisse!AO38</f>
        <v>0</v>
      </c>
      <c r="BL36" s="144"/>
      <c r="BM36" s="143">
        <f>Caisse!AP38</f>
        <v>0</v>
      </c>
      <c r="BN36" s="144"/>
      <c r="BO36" s="143">
        <f>Caisse!AQ38</f>
        <v>0</v>
      </c>
      <c r="BP36" s="144"/>
      <c r="BQ36" s="143">
        <f>Caisse!AR38</f>
        <v>0</v>
      </c>
      <c r="BR36" s="144"/>
      <c r="BS36" s="143">
        <f>Caisse!AS38</f>
        <v>0</v>
      </c>
      <c r="BT36" s="144"/>
      <c r="BU36" s="143">
        <f>Caisse!AT38</f>
        <v>0</v>
      </c>
      <c r="BV36" s="144"/>
      <c r="BW36" s="143">
        <f>Caisse!AU38</f>
        <v>0</v>
      </c>
      <c r="BX36" s="144"/>
      <c r="BY36" s="143">
        <f>Caisse!AV38</f>
        <v>0</v>
      </c>
      <c r="BZ36" s="144"/>
      <c r="CA36" s="143">
        <f>Caisse!AW38</f>
        <v>0</v>
      </c>
      <c r="CB36" s="144"/>
    </row>
    <row r="37" spans="1:80" ht="12.75" customHeight="1">
      <c r="A37" s="115">
        <v>24</v>
      </c>
      <c r="B37" s="124" t="str">
        <f>Caisse!B39</f>
        <v>Fourn. 30-60</v>
      </c>
      <c r="C37" s="143">
        <f>Caisse!D39</f>
        <v>0</v>
      </c>
      <c r="D37" s="144"/>
      <c r="E37" s="143">
        <f>Caisse!E39</f>
        <v>0</v>
      </c>
      <c r="F37" s="95"/>
      <c r="G37" s="143">
        <f>Caisse!F39</f>
        <v>0</v>
      </c>
      <c r="H37" s="144"/>
      <c r="I37" s="143">
        <f>Caisse!G39</f>
        <v>0</v>
      </c>
      <c r="J37" s="144"/>
      <c r="K37" s="143">
        <f>Caisse!H39</f>
        <v>0</v>
      </c>
      <c r="L37" s="144"/>
      <c r="M37" s="143">
        <f>Caisse!I39</f>
        <v>0</v>
      </c>
      <c r="N37" s="144"/>
      <c r="O37" s="143">
        <f>Caisse!J39</f>
        <v>0</v>
      </c>
      <c r="P37" s="144"/>
      <c r="Q37" s="143">
        <f>Caisse!K39</f>
        <v>0</v>
      </c>
      <c r="R37" s="144"/>
      <c r="S37" s="143">
        <f>Caisse!L39</f>
        <v>0</v>
      </c>
      <c r="T37" s="144"/>
      <c r="U37" s="143">
        <f>Caisse!M39</f>
        <v>0</v>
      </c>
      <c r="V37" s="144"/>
      <c r="W37" s="143">
        <f>Caisse!N39</f>
        <v>0</v>
      </c>
      <c r="X37" s="144"/>
      <c r="Y37" s="143">
        <f>Caisse!O39</f>
        <v>0</v>
      </c>
      <c r="Z37" s="144"/>
      <c r="AA37" s="115"/>
      <c r="AB37" s="115">
        <v>24</v>
      </c>
      <c r="AC37" s="124" t="str">
        <f t="shared" si="8"/>
        <v>Fourn. 30-60</v>
      </c>
      <c r="AD37" s="143">
        <f>Caisse!U39</f>
        <v>0</v>
      </c>
      <c r="AE37" s="144"/>
      <c r="AF37" s="143">
        <f>Caisse!V39</f>
        <v>0</v>
      </c>
      <c r="AG37" s="144"/>
      <c r="AH37" s="143">
        <f>Caisse!W39</f>
        <v>0</v>
      </c>
      <c r="AI37" s="144"/>
      <c r="AJ37" s="143">
        <f>Caisse!X39</f>
        <v>0</v>
      </c>
      <c r="AK37" s="144"/>
      <c r="AL37" s="143">
        <f>Caisse!Y39</f>
        <v>0</v>
      </c>
      <c r="AM37" s="144"/>
      <c r="AN37" s="143">
        <f>Caisse!Z39</f>
        <v>0</v>
      </c>
      <c r="AO37" s="144"/>
      <c r="AP37" s="143">
        <f>Caisse!AA39</f>
        <v>0</v>
      </c>
      <c r="AQ37" s="144"/>
      <c r="AR37" s="143">
        <f>Caisse!AB39</f>
        <v>0</v>
      </c>
      <c r="AS37" s="144"/>
      <c r="AT37" s="143">
        <f>Caisse!AC39</f>
        <v>0</v>
      </c>
      <c r="AU37" s="144"/>
      <c r="AV37" s="143">
        <f>Caisse!AD39</f>
        <v>0</v>
      </c>
      <c r="AW37" s="144"/>
      <c r="AX37" s="143">
        <f>Caisse!AE39</f>
        <v>0</v>
      </c>
      <c r="AY37" s="144"/>
      <c r="AZ37" s="143">
        <f>Caisse!AF39</f>
        <v>0</v>
      </c>
      <c r="BA37" s="144"/>
      <c r="BB37" s="115"/>
      <c r="BC37" s="115">
        <v>24</v>
      </c>
      <c r="BD37" s="124" t="str">
        <f t="shared" si="9"/>
        <v>Fourn. 30-60</v>
      </c>
      <c r="BE37" s="143">
        <f>Caisse!AL39</f>
        <v>0</v>
      </c>
      <c r="BF37" s="144"/>
      <c r="BG37" s="143">
        <f>Caisse!AM39</f>
        <v>0</v>
      </c>
      <c r="BH37" s="144"/>
      <c r="BI37" s="143">
        <f>Caisse!AN39</f>
        <v>0</v>
      </c>
      <c r="BJ37" s="144"/>
      <c r="BK37" s="143">
        <f>Caisse!AO39</f>
        <v>0</v>
      </c>
      <c r="BL37" s="144"/>
      <c r="BM37" s="143">
        <f>Caisse!AP39</f>
        <v>0</v>
      </c>
      <c r="BN37" s="144"/>
      <c r="BO37" s="143">
        <f>Caisse!AQ39</f>
        <v>0</v>
      </c>
      <c r="BP37" s="144"/>
      <c r="BQ37" s="143">
        <f>Caisse!AR39</f>
        <v>0</v>
      </c>
      <c r="BR37" s="144"/>
      <c r="BS37" s="143">
        <f>Caisse!AS39</f>
        <v>0</v>
      </c>
      <c r="BT37" s="144"/>
      <c r="BU37" s="143">
        <f>Caisse!AT39</f>
        <v>0</v>
      </c>
      <c r="BV37" s="144"/>
      <c r="BW37" s="143">
        <f>Caisse!AU39</f>
        <v>0</v>
      </c>
      <c r="BX37" s="144"/>
      <c r="BY37" s="143">
        <f>Caisse!AV39</f>
        <v>0</v>
      </c>
      <c r="BZ37" s="144"/>
      <c r="CA37" s="143">
        <f>Caisse!AW39</f>
        <v>0</v>
      </c>
      <c r="CB37" s="144"/>
    </row>
    <row r="38" spans="1:80" ht="12.75" customHeight="1">
      <c r="A38" s="115">
        <v>25</v>
      </c>
      <c r="B38" s="124" t="str">
        <f>Caisse!B40</f>
        <v>Fourn. 60-90</v>
      </c>
      <c r="C38" s="143">
        <f>Caisse!D40</f>
        <v>0</v>
      </c>
      <c r="D38" s="144"/>
      <c r="E38" s="143">
        <f>Caisse!E40</f>
        <v>0</v>
      </c>
      <c r="F38" s="95"/>
      <c r="G38" s="143">
        <f>Caisse!F40</f>
        <v>0</v>
      </c>
      <c r="H38" s="144"/>
      <c r="I38" s="143">
        <f>Caisse!G40</f>
        <v>0</v>
      </c>
      <c r="J38" s="144"/>
      <c r="K38" s="143">
        <f>Caisse!H40</f>
        <v>0</v>
      </c>
      <c r="L38" s="144"/>
      <c r="M38" s="143">
        <f>Caisse!I40</f>
        <v>0</v>
      </c>
      <c r="N38" s="144"/>
      <c r="O38" s="143">
        <f>Caisse!J40</f>
        <v>0</v>
      </c>
      <c r="P38" s="144"/>
      <c r="Q38" s="143">
        <f>Caisse!K40</f>
        <v>0</v>
      </c>
      <c r="R38" s="144"/>
      <c r="S38" s="143">
        <f>Caisse!L40</f>
        <v>0</v>
      </c>
      <c r="T38" s="144"/>
      <c r="U38" s="143">
        <f>Caisse!M40</f>
        <v>0</v>
      </c>
      <c r="V38" s="144"/>
      <c r="W38" s="143">
        <f>Caisse!N40</f>
        <v>0</v>
      </c>
      <c r="X38" s="144"/>
      <c r="Y38" s="143">
        <f>Caisse!O40</f>
        <v>0</v>
      </c>
      <c r="Z38" s="144"/>
      <c r="AA38" s="115"/>
      <c r="AB38" s="115">
        <v>25</v>
      </c>
      <c r="AC38" s="124" t="str">
        <f t="shared" si="8"/>
        <v>Fourn. 60-90</v>
      </c>
      <c r="AD38" s="143">
        <f>Caisse!U40</f>
        <v>0</v>
      </c>
      <c r="AE38" s="144"/>
      <c r="AF38" s="143">
        <f>Caisse!V40</f>
        <v>0</v>
      </c>
      <c r="AG38" s="144"/>
      <c r="AH38" s="143">
        <f>Caisse!W40</f>
        <v>0</v>
      </c>
      <c r="AI38" s="144"/>
      <c r="AJ38" s="143">
        <f>Caisse!X40</f>
        <v>0</v>
      </c>
      <c r="AK38" s="144"/>
      <c r="AL38" s="143">
        <f>Caisse!Y40</f>
        <v>0</v>
      </c>
      <c r="AM38" s="144"/>
      <c r="AN38" s="143">
        <f>Caisse!Z40</f>
        <v>0</v>
      </c>
      <c r="AO38" s="144"/>
      <c r="AP38" s="143">
        <f>Caisse!AA40</f>
        <v>0</v>
      </c>
      <c r="AQ38" s="144"/>
      <c r="AR38" s="143">
        <f>Caisse!AB40</f>
        <v>0</v>
      </c>
      <c r="AS38" s="144"/>
      <c r="AT38" s="143">
        <f>Caisse!AC40</f>
        <v>0</v>
      </c>
      <c r="AU38" s="144"/>
      <c r="AV38" s="143">
        <f>Caisse!AD40</f>
        <v>0</v>
      </c>
      <c r="AW38" s="144"/>
      <c r="AX38" s="143">
        <f>Caisse!AE40</f>
        <v>0</v>
      </c>
      <c r="AY38" s="144"/>
      <c r="AZ38" s="143">
        <f>Caisse!AF40</f>
        <v>0</v>
      </c>
      <c r="BA38" s="144"/>
      <c r="BB38" s="115"/>
      <c r="BC38" s="115">
        <v>25</v>
      </c>
      <c r="BD38" s="124" t="str">
        <f t="shared" si="9"/>
        <v>Fourn. 60-90</v>
      </c>
      <c r="BE38" s="143">
        <f>Caisse!AL40</f>
        <v>0</v>
      </c>
      <c r="BF38" s="144"/>
      <c r="BG38" s="143">
        <f>Caisse!AM40</f>
        <v>0</v>
      </c>
      <c r="BH38" s="144"/>
      <c r="BI38" s="143">
        <f>Caisse!AN40</f>
        <v>0</v>
      </c>
      <c r="BJ38" s="144"/>
      <c r="BK38" s="143">
        <f>Caisse!AO40</f>
        <v>0</v>
      </c>
      <c r="BL38" s="144"/>
      <c r="BM38" s="143">
        <f>Caisse!AP40</f>
        <v>0</v>
      </c>
      <c r="BN38" s="144"/>
      <c r="BO38" s="143">
        <f>Caisse!AQ40</f>
        <v>0</v>
      </c>
      <c r="BP38" s="144"/>
      <c r="BQ38" s="143">
        <f>Caisse!AR40</f>
        <v>0</v>
      </c>
      <c r="BR38" s="144"/>
      <c r="BS38" s="143">
        <f>Caisse!AS40</f>
        <v>0</v>
      </c>
      <c r="BT38" s="144"/>
      <c r="BU38" s="143">
        <f>Caisse!AT40</f>
        <v>0</v>
      </c>
      <c r="BV38" s="144"/>
      <c r="BW38" s="143">
        <f>Caisse!AU40</f>
        <v>0</v>
      </c>
      <c r="BX38" s="144"/>
      <c r="BY38" s="143">
        <f>Caisse!AV40</f>
        <v>0</v>
      </c>
      <c r="BZ38" s="144"/>
      <c r="CA38" s="143">
        <f>Caisse!AW40</f>
        <v>0</v>
      </c>
      <c r="CB38" s="144"/>
    </row>
    <row r="39" spans="1:80" ht="12.75" customHeight="1">
      <c r="A39" s="115">
        <v>26</v>
      </c>
      <c r="B39" s="124" t="str">
        <f>Caisse!B41</f>
        <v>Salaire dirigeants</v>
      </c>
      <c r="C39" s="143">
        <f>Caisse!D41</f>
        <v>0</v>
      </c>
      <c r="D39" s="144"/>
      <c r="E39" s="143">
        <f>Caisse!E41</f>
        <v>0</v>
      </c>
      <c r="F39" s="95"/>
      <c r="G39" s="143">
        <f>Caisse!F41</f>
        <v>0</v>
      </c>
      <c r="H39" s="144"/>
      <c r="I39" s="143">
        <f>Caisse!G41</f>
        <v>0</v>
      </c>
      <c r="J39" s="144"/>
      <c r="K39" s="143">
        <f>Caisse!H41</f>
        <v>0</v>
      </c>
      <c r="L39" s="144"/>
      <c r="M39" s="143">
        <f>Caisse!I41</f>
        <v>0</v>
      </c>
      <c r="N39" s="144"/>
      <c r="O39" s="143">
        <f>Caisse!J41</f>
        <v>0</v>
      </c>
      <c r="P39" s="144"/>
      <c r="Q39" s="143">
        <f>Caisse!K41</f>
        <v>0</v>
      </c>
      <c r="R39" s="144"/>
      <c r="S39" s="143">
        <f>Caisse!L41</f>
        <v>0</v>
      </c>
      <c r="T39" s="144"/>
      <c r="U39" s="143">
        <f>Caisse!M41</f>
        <v>0</v>
      </c>
      <c r="V39" s="144"/>
      <c r="W39" s="143">
        <f>Caisse!N41</f>
        <v>0</v>
      </c>
      <c r="X39" s="144"/>
      <c r="Y39" s="143">
        <f>Caisse!O41</f>
        <v>0</v>
      </c>
      <c r="Z39" s="144"/>
      <c r="AA39" s="115"/>
      <c r="AB39" s="115">
        <v>26</v>
      </c>
      <c r="AC39" s="124" t="str">
        <f t="shared" si="8"/>
        <v>Salaire dirigeants</v>
      </c>
      <c r="AD39" s="143">
        <f>Caisse!U41</f>
        <v>0</v>
      </c>
      <c r="AE39" s="144"/>
      <c r="AF39" s="143">
        <f>Caisse!V41</f>
        <v>0</v>
      </c>
      <c r="AG39" s="144"/>
      <c r="AH39" s="143">
        <f>Caisse!W41</f>
        <v>0</v>
      </c>
      <c r="AI39" s="144"/>
      <c r="AJ39" s="143">
        <f>Caisse!X41</f>
        <v>0</v>
      </c>
      <c r="AK39" s="144"/>
      <c r="AL39" s="143">
        <f>Caisse!Y41</f>
        <v>0</v>
      </c>
      <c r="AM39" s="144"/>
      <c r="AN39" s="143">
        <f>Caisse!Z41</f>
        <v>0</v>
      </c>
      <c r="AO39" s="144"/>
      <c r="AP39" s="143">
        <f>Caisse!AA41</f>
        <v>0</v>
      </c>
      <c r="AQ39" s="144"/>
      <c r="AR39" s="143">
        <f>Caisse!AB41</f>
        <v>0</v>
      </c>
      <c r="AS39" s="144"/>
      <c r="AT39" s="143">
        <f>Caisse!AC41</f>
        <v>0</v>
      </c>
      <c r="AU39" s="144"/>
      <c r="AV39" s="143">
        <f>Caisse!AD41</f>
        <v>0</v>
      </c>
      <c r="AW39" s="144"/>
      <c r="AX39" s="143">
        <f>Caisse!AE41</f>
        <v>0</v>
      </c>
      <c r="AY39" s="144"/>
      <c r="AZ39" s="143">
        <f>Caisse!AF41</f>
        <v>0</v>
      </c>
      <c r="BA39" s="144"/>
      <c r="BB39" s="115"/>
      <c r="BC39" s="115">
        <v>26</v>
      </c>
      <c r="BD39" s="124" t="str">
        <f t="shared" si="9"/>
        <v>Salaire dirigeants</v>
      </c>
      <c r="BE39" s="143">
        <f>Caisse!AL41</f>
        <v>0</v>
      </c>
      <c r="BF39" s="144"/>
      <c r="BG39" s="143">
        <f>Caisse!AM41</f>
        <v>0</v>
      </c>
      <c r="BH39" s="144"/>
      <c r="BI39" s="143">
        <f>Caisse!AN41</f>
        <v>0</v>
      </c>
      <c r="BJ39" s="144"/>
      <c r="BK39" s="143">
        <f>Caisse!AO41</f>
        <v>0</v>
      </c>
      <c r="BL39" s="144"/>
      <c r="BM39" s="143">
        <f>Caisse!AP41</f>
        <v>0</v>
      </c>
      <c r="BN39" s="144"/>
      <c r="BO39" s="143">
        <f>Caisse!AQ41</f>
        <v>0</v>
      </c>
      <c r="BP39" s="144"/>
      <c r="BQ39" s="143">
        <f>Caisse!AR41</f>
        <v>0</v>
      </c>
      <c r="BR39" s="144"/>
      <c r="BS39" s="143">
        <f>Caisse!AS41</f>
        <v>0</v>
      </c>
      <c r="BT39" s="144"/>
      <c r="BU39" s="143">
        <f>Caisse!AT41</f>
        <v>0</v>
      </c>
      <c r="BV39" s="144"/>
      <c r="BW39" s="143">
        <f>Caisse!AU41</f>
        <v>0</v>
      </c>
      <c r="BX39" s="144"/>
      <c r="BY39" s="143">
        <f>Caisse!AV41</f>
        <v>0</v>
      </c>
      <c r="BZ39" s="144"/>
      <c r="CA39" s="143">
        <f>Caisse!AW41</f>
        <v>0</v>
      </c>
      <c r="CB39" s="144"/>
    </row>
    <row r="40" spans="1:80" ht="12.75" customHeight="1">
      <c r="A40" s="115">
        <v>27</v>
      </c>
      <c r="B40" s="124" t="str">
        <f>Caisse!B42</f>
        <v>Salaires des employés</v>
      </c>
      <c r="C40" s="143">
        <f>Caisse!D42</f>
        <v>0</v>
      </c>
      <c r="D40" s="144"/>
      <c r="E40" s="143">
        <f>Caisse!E42</f>
        <v>0</v>
      </c>
      <c r="F40" s="95"/>
      <c r="G40" s="143">
        <f>Caisse!F42</f>
        <v>0</v>
      </c>
      <c r="H40" s="144"/>
      <c r="I40" s="143">
        <f>Caisse!G42</f>
        <v>0</v>
      </c>
      <c r="J40" s="144"/>
      <c r="K40" s="143">
        <f>Caisse!H42</f>
        <v>0</v>
      </c>
      <c r="L40" s="144"/>
      <c r="M40" s="143">
        <f>Caisse!I42</f>
        <v>0</v>
      </c>
      <c r="N40" s="144"/>
      <c r="O40" s="143">
        <f>Caisse!J42</f>
        <v>0</v>
      </c>
      <c r="P40" s="144"/>
      <c r="Q40" s="143">
        <f>Caisse!K42</f>
        <v>0</v>
      </c>
      <c r="R40" s="144"/>
      <c r="S40" s="143">
        <f>Caisse!L42</f>
        <v>0</v>
      </c>
      <c r="T40" s="144"/>
      <c r="U40" s="143">
        <f>Caisse!M42</f>
        <v>0</v>
      </c>
      <c r="V40" s="144"/>
      <c r="W40" s="143">
        <f>Caisse!N42</f>
        <v>0</v>
      </c>
      <c r="X40" s="144"/>
      <c r="Y40" s="143">
        <f>Caisse!O42</f>
        <v>0</v>
      </c>
      <c r="Z40" s="144"/>
      <c r="AA40" s="115"/>
      <c r="AB40" s="115">
        <v>27</v>
      </c>
      <c r="AC40" s="124" t="str">
        <f t="shared" si="8"/>
        <v>Salaires des employés</v>
      </c>
      <c r="AD40" s="143">
        <f>Caisse!U42</f>
        <v>0</v>
      </c>
      <c r="AE40" s="144"/>
      <c r="AF40" s="143">
        <f>Caisse!V42</f>
        <v>0</v>
      </c>
      <c r="AG40" s="144"/>
      <c r="AH40" s="143">
        <f>Caisse!W42</f>
        <v>0</v>
      </c>
      <c r="AI40" s="144"/>
      <c r="AJ40" s="143">
        <f>Caisse!X42</f>
        <v>0</v>
      </c>
      <c r="AK40" s="144"/>
      <c r="AL40" s="143">
        <f>Caisse!Y42</f>
        <v>0</v>
      </c>
      <c r="AM40" s="144"/>
      <c r="AN40" s="143">
        <f>Caisse!Z42</f>
        <v>0</v>
      </c>
      <c r="AO40" s="144"/>
      <c r="AP40" s="143">
        <f>Caisse!AA42</f>
        <v>0</v>
      </c>
      <c r="AQ40" s="144"/>
      <c r="AR40" s="143">
        <f>Caisse!AB42</f>
        <v>0</v>
      </c>
      <c r="AS40" s="144"/>
      <c r="AT40" s="143">
        <f>Caisse!AC42</f>
        <v>0</v>
      </c>
      <c r="AU40" s="144"/>
      <c r="AV40" s="143">
        <f>Caisse!AD42</f>
        <v>0</v>
      </c>
      <c r="AW40" s="144"/>
      <c r="AX40" s="143">
        <f>Caisse!AE42</f>
        <v>0</v>
      </c>
      <c r="AY40" s="144"/>
      <c r="AZ40" s="143">
        <f>Caisse!AF42</f>
        <v>0</v>
      </c>
      <c r="BA40" s="144"/>
      <c r="BB40" s="115"/>
      <c r="BC40" s="115">
        <v>27</v>
      </c>
      <c r="BD40" s="124" t="str">
        <f t="shared" si="9"/>
        <v>Salaires des employés</v>
      </c>
      <c r="BE40" s="143">
        <f>Caisse!AL42</f>
        <v>0</v>
      </c>
      <c r="BF40" s="144"/>
      <c r="BG40" s="143">
        <f>Caisse!AM42</f>
        <v>0</v>
      </c>
      <c r="BH40" s="144"/>
      <c r="BI40" s="143">
        <f>Caisse!AN42</f>
        <v>0</v>
      </c>
      <c r="BJ40" s="144"/>
      <c r="BK40" s="143">
        <f>Caisse!AO42</f>
        <v>0</v>
      </c>
      <c r="BL40" s="144"/>
      <c r="BM40" s="143">
        <f>Caisse!AP42</f>
        <v>0</v>
      </c>
      <c r="BN40" s="144"/>
      <c r="BO40" s="143">
        <f>Caisse!AQ42</f>
        <v>0</v>
      </c>
      <c r="BP40" s="144"/>
      <c r="BQ40" s="143">
        <f>Caisse!AR42</f>
        <v>0</v>
      </c>
      <c r="BR40" s="144"/>
      <c r="BS40" s="143">
        <f>Caisse!AS42</f>
        <v>0</v>
      </c>
      <c r="BT40" s="144"/>
      <c r="BU40" s="143">
        <f>Caisse!AT42</f>
        <v>0</v>
      </c>
      <c r="BV40" s="144"/>
      <c r="BW40" s="143">
        <f>Caisse!AU42</f>
        <v>0</v>
      </c>
      <c r="BX40" s="144"/>
      <c r="BY40" s="143">
        <f>Caisse!AV42</f>
        <v>0</v>
      </c>
      <c r="BZ40" s="144"/>
      <c r="CA40" s="143">
        <f>Caisse!AW42</f>
        <v>0</v>
      </c>
      <c r="CB40" s="144"/>
    </row>
    <row r="41" spans="1:80" ht="12.75" customHeight="1">
      <c r="A41" s="115">
        <v>28</v>
      </c>
      <c r="B41" s="124" t="str">
        <f>Caisse!B43</f>
        <v>Avantages sociaux (20% des salaires)</v>
      </c>
      <c r="C41" s="143">
        <f>Caisse!D43</f>
        <v>0</v>
      </c>
      <c r="D41" s="144"/>
      <c r="E41" s="143">
        <f>Caisse!E43</f>
        <v>0</v>
      </c>
      <c r="F41" s="144"/>
      <c r="G41" s="143">
        <f>Caisse!F43</f>
        <v>0</v>
      </c>
      <c r="H41" s="144"/>
      <c r="I41" s="143">
        <f>Caisse!G43</f>
        <v>0</v>
      </c>
      <c r="J41" s="144"/>
      <c r="K41" s="143">
        <f>Caisse!H43</f>
        <v>0</v>
      </c>
      <c r="L41" s="144"/>
      <c r="M41" s="143">
        <f>Caisse!I43</f>
        <v>0</v>
      </c>
      <c r="N41" s="144"/>
      <c r="O41" s="143">
        <f>Caisse!J43</f>
        <v>0</v>
      </c>
      <c r="P41" s="144"/>
      <c r="Q41" s="143">
        <f>Caisse!K43</f>
        <v>0</v>
      </c>
      <c r="R41" s="144"/>
      <c r="S41" s="143">
        <f>Caisse!L43</f>
        <v>0</v>
      </c>
      <c r="T41" s="144"/>
      <c r="U41" s="143">
        <f>Caisse!M43</f>
        <v>0</v>
      </c>
      <c r="V41" s="144"/>
      <c r="W41" s="143">
        <f>Caisse!N43</f>
        <v>0</v>
      </c>
      <c r="X41" s="144"/>
      <c r="Y41" s="143">
        <f>Caisse!O43</f>
        <v>0</v>
      </c>
      <c r="Z41" s="144"/>
      <c r="AA41" s="115"/>
      <c r="AB41" s="115">
        <v>28</v>
      </c>
      <c r="AC41" s="124" t="str">
        <f t="shared" si="8"/>
        <v>Avantages sociaux (20% des salaires)</v>
      </c>
      <c r="AD41" s="143">
        <f>Caisse!U43</f>
        <v>0</v>
      </c>
      <c r="AE41" s="144"/>
      <c r="AF41" s="143">
        <f>Caisse!V43</f>
        <v>0</v>
      </c>
      <c r="AG41" s="144"/>
      <c r="AH41" s="143">
        <f>Caisse!W43</f>
        <v>0</v>
      </c>
      <c r="AI41" s="144"/>
      <c r="AJ41" s="143">
        <f>Caisse!X43</f>
        <v>0</v>
      </c>
      <c r="AK41" s="144"/>
      <c r="AL41" s="143">
        <f>Caisse!Y43</f>
        <v>0</v>
      </c>
      <c r="AM41" s="144"/>
      <c r="AN41" s="143">
        <f>Caisse!Z43</f>
        <v>0</v>
      </c>
      <c r="AO41" s="144"/>
      <c r="AP41" s="143">
        <f>Caisse!AA43</f>
        <v>0</v>
      </c>
      <c r="AQ41" s="144"/>
      <c r="AR41" s="143">
        <f>Caisse!AB43</f>
        <v>0</v>
      </c>
      <c r="AS41" s="144"/>
      <c r="AT41" s="143">
        <f>Caisse!AC43</f>
        <v>0</v>
      </c>
      <c r="AU41" s="144"/>
      <c r="AV41" s="143">
        <f>Caisse!AD43</f>
        <v>0</v>
      </c>
      <c r="AW41" s="144"/>
      <c r="AX41" s="143">
        <f>Caisse!AE43</f>
        <v>0</v>
      </c>
      <c r="AY41" s="144"/>
      <c r="AZ41" s="143">
        <f>Caisse!AF43</f>
        <v>0</v>
      </c>
      <c r="BA41" s="144"/>
      <c r="BB41" s="115"/>
      <c r="BC41" s="115">
        <v>28</v>
      </c>
      <c r="BD41" s="124" t="str">
        <f t="shared" si="9"/>
        <v>Avantages sociaux (20% des salaires)</v>
      </c>
      <c r="BE41" s="143">
        <f>Caisse!AL43</f>
        <v>0</v>
      </c>
      <c r="BF41" s="144"/>
      <c r="BG41" s="143">
        <f>Caisse!AM43</f>
        <v>0</v>
      </c>
      <c r="BH41" s="144"/>
      <c r="BI41" s="143">
        <f>Caisse!AN43</f>
        <v>0</v>
      </c>
      <c r="BJ41" s="144"/>
      <c r="BK41" s="143">
        <f>Caisse!AO43</f>
        <v>0</v>
      </c>
      <c r="BL41" s="144"/>
      <c r="BM41" s="143">
        <f>Caisse!AP43</f>
        <v>0</v>
      </c>
      <c r="BN41" s="144"/>
      <c r="BO41" s="143">
        <f>Caisse!AQ43</f>
        <v>0</v>
      </c>
      <c r="BP41" s="144"/>
      <c r="BQ41" s="143">
        <f>Caisse!AR43</f>
        <v>0</v>
      </c>
      <c r="BR41" s="144"/>
      <c r="BS41" s="143">
        <f>Caisse!AS43</f>
        <v>0</v>
      </c>
      <c r="BT41" s="144"/>
      <c r="BU41" s="143">
        <f>Caisse!AT43</f>
        <v>0</v>
      </c>
      <c r="BV41" s="144"/>
      <c r="BW41" s="143">
        <f>Caisse!AU43</f>
        <v>0</v>
      </c>
      <c r="BX41" s="144"/>
      <c r="BY41" s="143">
        <f>Caisse!AV43</f>
        <v>0</v>
      </c>
      <c r="BZ41" s="144"/>
      <c r="CA41" s="143">
        <f>Caisse!AW43</f>
        <v>0</v>
      </c>
      <c r="CB41" s="144"/>
    </row>
    <row r="42" spans="1:80" ht="12.75" customHeight="1">
      <c r="A42" s="115">
        <v>29</v>
      </c>
      <c r="B42" s="124" t="str">
        <f>Caisse!B44</f>
        <v>Salaires représentants</v>
      </c>
      <c r="C42" s="143">
        <f>Caisse!D44</f>
        <v>0</v>
      </c>
      <c r="D42" s="144"/>
      <c r="E42" s="143">
        <f>Caisse!E44</f>
        <v>0</v>
      </c>
      <c r="F42" s="144"/>
      <c r="G42" s="143">
        <f>Caisse!F44</f>
        <v>0</v>
      </c>
      <c r="H42" s="144"/>
      <c r="I42" s="143">
        <f>Caisse!G44</f>
        <v>0</v>
      </c>
      <c r="J42" s="144"/>
      <c r="K42" s="143">
        <f>Caisse!H44</f>
        <v>0</v>
      </c>
      <c r="L42" s="144"/>
      <c r="M42" s="143">
        <f>Caisse!I44</f>
        <v>0</v>
      </c>
      <c r="N42" s="144"/>
      <c r="O42" s="143">
        <f>Caisse!J44</f>
        <v>0</v>
      </c>
      <c r="P42" s="144"/>
      <c r="Q42" s="143">
        <f>Caisse!K44</f>
        <v>0</v>
      </c>
      <c r="R42" s="144"/>
      <c r="S42" s="143">
        <f>Caisse!L44</f>
        <v>0</v>
      </c>
      <c r="T42" s="144"/>
      <c r="U42" s="143">
        <f>Caisse!M44</f>
        <v>0</v>
      </c>
      <c r="V42" s="144"/>
      <c r="W42" s="143">
        <f>Caisse!N44</f>
        <v>0</v>
      </c>
      <c r="X42" s="144"/>
      <c r="Y42" s="143">
        <f>Caisse!O44</f>
        <v>0</v>
      </c>
      <c r="Z42" s="144"/>
      <c r="AA42" s="115"/>
      <c r="AB42" s="115">
        <v>29</v>
      </c>
      <c r="AC42" s="124" t="str">
        <f t="shared" si="8"/>
        <v>Salaires représentants</v>
      </c>
      <c r="AD42" s="143">
        <f>Caisse!U44</f>
        <v>0</v>
      </c>
      <c r="AE42" s="144"/>
      <c r="AF42" s="143">
        <f>Caisse!V44</f>
        <v>0</v>
      </c>
      <c r="AG42" s="144"/>
      <c r="AH42" s="143">
        <f>Caisse!W44</f>
        <v>0</v>
      </c>
      <c r="AI42" s="144"/>
      <c r="AJ42" s="143">
        <f>Caisse!X44</f>
        <v>0</v>
      </c>
      <c r="AK42" s="144"/>
      <c r="AL42" s="143">
        <f>Caisse!Y44</f>
        <v>0</v>
      </c>
      <c r="AM42" s="144"/>
      <c r="AN42" s="143">
        <f>Caisse!Z44</f>
        <v>0</v>
      </c>
      <c r="AO42" s="144"/>
      <c r="AP42" s="143">
        <f>Caisse!AA44</f>
        <v>0</v>
      </c>
      <c r="AQ42" s="144"/>
      <c r="AR42" s="143">
        <f>Caisse!AB44</f>
        <v>0</v>
      </c>
      <c r="AS42" s="144"/>
      <c r="AT42" s="143">
        <f>Caisse!AC44</f>
        <v>0</v>
      </c>
      <c r="AU42" s="144"/>
      <c r="AV42" s="143">
        <f>Caisse!AD44</f>
        <v>0</v>
      </c>
      <c r="AW42" s="144"/>
      <c r="AX42" s="143">
        <f>Caisse!AE44</f>
        <v>0</v>
      </c>
      <c r="AY42" s="144"/>
      <c r="AZ42" s="143">
        <f>Caisse!AF44</f>
        <v>0</v>
      </c>
      <c r="BA42" s="144"/>
      <c r="BB42" s="115"/>
      <c r="BC42" s="115">
        <v>29</v>
      </c>
      <c r="BD42" s="124" t="str">
        <f t="shared" si="9"/>
        <v>Salaires représentants</v>
      </c>
      <c r="BE42" s="143">
        <f>Caisse!AL44</f>
        <v>0</v>
      </c>
      <c r="BF42" s="144"/>
      <c r="BG42" s="143">
        <f>Caisse!AM44</f>
        <v>0</v>
      </c>
      <c r="BH42" s="144"/>
      <c r="BI42" s="143">
        <f>Caisse!AN44</f>
        <v>0</v>
      </c>
      <c r="BJ42" s="144"/>
      <c r="BK42" s="143">
        <f>Caisse!AO44</f>
        <v>0</v>
      </c>
      <c r="BL42" s="144"/>
      <c r="BM42" s="143">
        <f>Caisse!AP44</f>
        <v>0</v>
      </c>
      <c r="BN42" s="144"/>
      <c r="BO42" s="143">
        <f>Caisse!AQ44</f>
        <v>0</v>
      </c>
      <c r="BP42" s="144"/>
      <c r="BQ42" s="143">
        <f>Caisse!AR44</f>
        <v>0</v>
      </c>
      <c r="BR42" s="144"/>
      <c r="BS42" s="143">
        <f>Caisse!AS44</f>
        <v>0</v>
      </c>
      <c r="BT42" s="144"/>
      <c r="BU42" s="143">
        <f>Caisse!AT44</f>
        <v>0</v>
      </c>
      <c r="BV42" s="144"/>
      <c r="BW42" s="143">
        <f>Caisse!AU44</f>
        <v>0</v>
      </c>
      <c r="BX42" s="144"/>
      <c r="BY42" s="143">
        <f>Caisse!AV44</f>
        <v>0</v>
      </c>
      <c r="BZ42" s="144"/>
      <c r="CA42" s="143">
        <f>Caisse!AW44</f>
        <v>0</v>
      </c>
      <c r="CB42" s="144"/>
    </row>
    <row r="43" spans="1:80" ht="12.75" customHeight="1">
      <c r="A43" s="115">
        <v>30</v>
      </c>
      <c r="B43" s="124" t="str">
        <f>Caisse!B45</f>
        <v>Avantages sociaux/commissions</v>
      </c>
      <c r="C43" s="143">
        <f>Caisse!D45</f>
        <v>0</v>
      </c>
      <c r="D43" s="144"/>
      <c r="E43" s="143">
        <f>Caisse!E45</f>
        <v>0</v>
      </c>
      <c r="F43" s="144"/>
      <c r="G43" s="143">
        <f>Caisse!F45</f>
        <v>0</v>
      </c>
      <c r="H43" s="144"/>
      <c r="I43" s="143">
        <f>Caisse!G45</f>
        <v>0</v>
      </c>
      <c r="J43" s="144"/>
      <c r="K43" s="143">
        <f>Caisse!H45</f>
        <v>0</v>
      </c>
      <c r="L43" s="144"/>
      <c r="M43" s="143">
        <f>Caisse!I45</f>
        <v>0</v>
      </c>
      <c r="N43" s="144"/>
      <c r="O43" s="143">
        <f>Caisse!J45</f>
        <v>0</v>
      </c>
      <c r="P43" s="144"/>
      <c r="Q43" s="143">
        <f>Caisse!K45</f>
        <v>0</v>
      </c>
      <c r="R43" s="144"/>
      <c r="S43" s="143">
        <f>Caisse!L45</f>
        <v>0</v>
      </c>
      <c r="T43" s="144"/>
      <c r="U43" s="143">
        <f>Caisse!M45</f>
        <v>0</v>
      </c>
      <c r="V43" s="144"/>
      <c r="W43" s="143">
        <f>Caisse!N45</f>
        <v>0</v>
      </c>
      <c r="X43" s="144"/>
      <c r="Y43" s="143">
        <f>Caisse!O45</f>
        <v>0</v>
      </c>
      <c r="Z43" s="144"/>
      <c r="AA43" s="115"/>
      <c r="AB43" s="115">
        <v>30</v>
      </c>
      <c r="AC43" s="124" t="str">
        <f t="shared" si="8"/>
        <v>Avantages sociaux/commissions</v>
      </c>
      <c r="AD43" s="143">
        <f>Caisse!U45</f>
        <v>0</v>
      </c>
      <c r="AE43" s="144"/>
      <c r="AF43" s="143">
        <f>Caisse!V45</f>
        <v>0</v>
      </c>
      <c r="AG43" s="144"/>
      <c r="AH43" s="143">
        <f>Caisse!W45</f>
        <v>0</v>
      </c>
      <c r="AI43" s="144"/>
      <c r="AJ43" s="143">
        <f>Caisse!X45</f>
        <v>0</v>
      </c>
      <c r="AK43" s="144"/>
      <c r="AL43" s="143">
        <f>Caisse!Y45</f>
        <v>0</v>
      </c>
      <c r="AM43" s="144"/>
      <c r="AN43" s="143">
        <f>Caisse!Z45</f>
        <v>0</v>
      </c>
      <c r="AO43" s="144"/>
      <c r="AP43" s="143">
        <f>Caisse!AA45</f>
        <v>0</v>
      </c>
      <c r="AQ43" s="144"/>
      <c r="AR43" s="143">
        <f>Caisse!AB45</f>
        <v>0</v>
      </c>
      <c r="AS43" s="144"/>
      <c r="AT43" s="143">
        <f>Caisse!AC45</f>
        <v>0</v>
      </c>
      <c r="AU43" s="144"/>
      <c r="AV43" s="143">
        <f>Caisse!AD45</f>
        <v>0</v>
      </c>
      <c r="AW43" s="144"/>
      <c r="AX43" s="143">
        <f>Caisse!AE45</f>
        <v>0</v>
      </c>
      <c r="AY43" s="144"/>
      <c r="AZ43" s="143">
        <f>Caisse!AF45</f>
        <v>0</v>
      </c>
      <c r="BA43" s="144"/>
      <c r="BB43" s="115"/>
      <c r="BC43" s="115">
        <v>30</v>
      </c>
      <c r="BD43" s="124" t="str">
        <f t="shared" si="9"/>
        <v>Avantages sociaux/commissions</v>
      </c>
      <c r="BE43" s="143">
        <f>Caisse!AL45</f>
        <v>0</v>
      </c>
      <c r="BF43" s="144"/>
      <c r="BG43" s="143">
        <f>Caisse!AM45</f>
        <v>0</v>
      </c>
      <c r="BH43" s="144"/>
      <c r="BI43" s="143">
        <f>Caisse!AN45</f>
        <v>0</v>
      </c>
      <c r="BJ43" s="144"/>
      <c r="BK43" s="143">
        <f>Caisse!AO45</f>
        <v>0</v>
      </c>
      <c r="BL43" s="144"/>
      <c r="BM43" s="143">
        <f>Caisse!AP45</f>
        <v>0</v>
      </c>
      <c r="BN43" s="144"/>
      <c r="BO43" s="143">
        <f>Caisse!AQ45</f>
        <v>0</v>
      </c>
      <c r="BP43" s="144"/>
      <c r="BQ43" s="143">
        <f>Caisse!AR45</f>
        <v>0</v>
      </c>
      <c r="BR43" s="144"/>
      <c r="BS43" s="143">
        <f>Caisse!AS45</f>
        <v>0</v>
      </c>
      <c r="BT43" s="144"/>
      <c r="BU43" s="143">
        <f>Caisse!AT45</f>
        <v>0</v>
      </c>
      <c r="BV43" s="144"/>
      <c r="BW43" s="143">
        <f>Caisse!AU45</f>
        <v>0</v>
      </c>
      <c r="BX43" s="144"/>
      <c r="BY43" s="143">
        <f>Caisse!AV45</f>
        <v>0</v>
      </c>
      <c r="BZ43" s="144"/>
      <c r="CA43" s="143">
        <f>Caisse!AW45</f>
        <v>0</v>
      </c>
      <c r="CB43" s="144"/>
    </row>
    <row r="44" spans="1:80" ht="12.75" customHeight="1">
      <c r="A44" s="115">
        <v>31</v>
      </c>
      <c r="B44" s="124" t="str">
        <f>Caisse!B46</f>
        <v>Loyer</v>
      </c>
      <c r="C44" s="143">
        <f>Caisse!D46</f>
        <v>0</v>
      </c>
      <c r="D44" s="144"/>
      <c r="E44" s="143">
        <f>Caisse!E46</f>
        <v>0</v>
      </c>
      <c r="F44" s="144"/>
      <c r="G44" s="143">
        <f>Caisse!F46</f>
        <v>0</v>
      </c>
      <c r="H44" s="144"/>
      <c r="I44" s="143">
        <f>Caisse!G46</f>
        <v>0</v>
      </c>
      <c r="J44" s="144"/>
      <c r="K44" s="143">
        <f>Caisse!H46</f>
        <v>0</v>
      </c>
      <c r="L44" s="144"/>
      <c r="M44" s="143">
        <f>Caisse!I46</f>
        <v>0</v>
      </c>
      <c r="N44" s="144"/>
      <c r="O44" s="143">
        <f>Caisse!J46</f>
        <v>0</v>
      </c>
      <c r="P44" s="144"/>
      <c r="Q44" s="143">
        <f>Caisse!K46</f>
        <v>0</v>
      </c>
      <c r="R44" s="144"/>
      <c r="S44" s="143">
        <f>Caisse!L46</f>
        <v>0</v>
      </c>
      <c r="T44" s="144"/>
      <c r="U44" s="143">
        <f>Caisse!M46</f>
        <v>0</v>
      </c>
      <c r="V44" s="144"/>
      <c r="W44" s="143">
        <f>Caisse!N46</f>
        <v>0</v>
      </c>
      <c r="X44" s="144"/>
      <c r="Y44" s="143">
        <f>Caisse!O46</f>
        <v>0</v>
      </c>
      <c r="Z44" s="144"/>
      <c r="AA44" s="115"/>
      <c r="AB44" s="115">
        <v>31</v>
      </c>
      <c r="AC44" s="124" t="str">
        <f t="shared" si="8"/>
        <v>Loyer</v>
      </c>
      <c r="AD44" s="143">
        <f>Caisse!U46</f>
        <v>0</v>
      </c>
      <c r="AE44" s="144"/>
      <c r="AF44" s="143">
        <f>Caisse!V46</f>
        <v>0</v>
      </c>
      <c r="AG44" s="144"/>
      <c r="AH44" s="143">
        <f>Caisse!W46</f>
        <v>0</v>
      </c>
      <c r="AI44" s="144"/>
      <c r="AJ44" s="143">
        <f>Caisse!X46</f>
        <v>0</v>
      </c>
      <c r="AK44" s="144"/>
      <c r="AL44" s="143">
        <f>Caisse!Y46</f>
        <v>0</v>
      </c>
      <c r="AM44" s="144"/>
      <c r="AN44" s="143">
        <f>Caisse!Z46</f>
        <v>0</v>
      </c>
      <c r="AO44" s="144"/>
      <c r="AP44" s="143">
        <f>Caisse!AA46</f>
        <v>0</v>
      </c>
      <c r="AQ44" s="144"/>
      <c r="AR44" s="143">
        <f>Caisse!AB46</f>
        <v>0</v>
      </c>
      <c r="AS44" s="144"/>
      <c r="AT44" s="143">
        <f>Caisse!AC46</f>
        <v>0</v>
      </c>
      <c r="AU44" s="144"/>
      <c r="AV44" s="143">
        <f>Caisse!AD46</f>
        <v>0</v>
      </c>
      <c r="AW44" s="144"/>
      <c r="AX44" s="143">
        <f>Caisse!AE46</f>
        <v>0</v>
      </c>
      <c r="AY44" s="144"/>
      <c r="AZ44" s="143">
        <f>Caisse!AF46</f>
        <v>0</v>
      </c>
      <c r="BA44" s="144"/>
      <c r="BB44" s="115"/>
      <c r="BC44" s="115">
        <v>31</v>
      </c>
      <c r="BD44" s="124" t="str">
        <f t="shared" si="9"/>
        <v>Loyer</v>
      </c>
      <c r="BE44" s="143">
        <f>Caisse!AL46</f>
        <v>0</v>
      </c>
      <c r="BF44" s="144"/>
      <c r="BG44" s="143">
        <f>Caisse!AM46</f>
        <v>0</v>
      </c>
      <c r="BH44" s="144"/>
      <c r="BI44" s="143">
        <f>Caisse!AN46</f>
        <v>0</v>
      </c>
      <c r="BJ44" s="144"/>
      <c r="BK44" s="143">
        <f>Caisse!AO46</f>
        <v>0</v>
      </c>
      <c r="BL44" s="144"/>
      <c r="BM44" s="143">
        <f>Caisse!AP46</f>
        <v>0</v>
      </c>
      <c r="BN44" s="144"/>
      <c r="BO44" s="143">
        <f>Caisse!AQ46</f>
        <v>0</v>
      </c>
      <c r="BP44" s="144"/>
      <c r="BQ44" s="143">
        <f>Caisse!AR46</f>
        <v>0</v>
      </c>
      <c r="BR44" s="144"/>
      <c r="BS44" s="143">
        <f>Caisse!AS46</f>
        <v>0</v>
      </c>
      <c r="BT44" s="144"/>
      <c r="BU44" s="143">
        <f>Caisse!AT46</f>
        <v>0</v>
      </c>
      <c r="BV44" s="144"/>
      <c r="BW44" s="143">
        <f>Caisse!AU46</f>
        <v>0</v>
      </c>
      <c r="BX44" s="144"/>
      <c r="BY44" s="143">
        <f>Caisse!AV46</f>
        <v>0</v>
      </c>
      <c r="BZ44" s="144"/>
      <c r="CA44" s="143">
        <f>Caisse!AW46</f>
        <v>0</v>
      </c>
      <c r="CB44" s="144"/>
    </row>
    <row r="45" spans="1:80" ht="12.75" customHeight="1">
      <c r="A45" s="115">
        <v>32</v>
      </c>
      <c r="B45" s="124" t="str">
        <f>Caisse!B47</f>
        <v>Électricité/chauffage</v>
      </c>
      <c r="C45" s="143">
        <f>Caisse!D47</f>
        <v>0</v>
      </c>
      <c r="D45" s="144"/>
      <c r="E45" s="143">
        <f>Caisse!E47</f>
        <v>0</v>
      </c>
      <c r="F45" s="144"/>
      <c r="G45" s="143">
        <f>Caisse!F47</f>
        <v>0</v>
      </c>
      <c r="H45" s="144"/>
      <c r="I45" s="143">
        <f>Caisse!G47</f>
        <v>0</v>
      </c>
      <c r="J45" s="144"/>
      <c r="K45" s="143">
        <f>Caisse!H47</f>
        <v>0</v>
      </c>
      <c r="L45" s="144"/>
      <c r="M45" s="143">
        <f>Caisse!I47</f>
        <v>0</v>
      </c>
      <c r="N45" s="144"/>
      <c r="O45" s="143">
        <f>Caisse!J47</f>
        <v>0</v>
      </c>
      <c r="P45" s="144"/>
      <c r="Q45" s="143">
        <f>Caisse!K47</f>
        <v>0</v>
      </c>
      <c r="R45" s="144"/>
      <c r="S45" s="143">
        <f>Caisse!L47</f>
        <v>0</v>
      </c>
      <c r="T45" s="144"/>
      <c r="U45" s="143">
        <f>Caisse!M47</f>
        <v>0</v>
      </c>
      <c r="V45" s="144"/>
      <c r="W45" s="143">
        <f>Caisse!N47</f>
        <v>0</v>
      </c>
      <c r="X45" s="144"/>
      <c r="Y45" s="143">
        <f>Caisse!O47</f>
        <v>0</v>
      </c>
      <c r="Z45" s="144"/>
      <c r="AA45" s="115"/>
      <c r="AB45" s="115">
        <v>32</v>
      </c>
      <c r="AC45" s="124" t="str">
        <f t="shared" si="8"/>
        <v>Électricité/chauffage</v>
      </c>
      <c r="AD45" s="143">
        <f>Caisse!U47</f>
        <v>0</v>
      </c>
      <c r="AE45" s="144"/>
      <c r="AF45" s="143">
        <f>Caisse!V47</f>
        <v>0</v>
      </c>
      <c r="AG45" s="144"/>
      <c r="AH45" s="143">
        <f>Caisse!W47</f>
        <v>0</v>
      </c>
      <c r="AI45" s="144"/>
      <c r="AJ45" s="143">
        <f>Caisse!X47</f>
        <v>0</v>
      </c>
      <c r="AK45" s="144"/>
      <c r="AL45" s="143">
        <f>Caisse!Y47</f>
        <v>0</v>
      </c>
      <c r="AM45" s="144"/>
      <c r="AN45" s="143">
        <f>Caisse!Z47</f>
        <v>0</v>
      </c>
      <c r="AO45" s="144"/>
      <c r="AP45" s="143">
        <f>Caisse!AA47</f>
        <v>0</v>
      </c>
      <c r="AQ45" s="144"/>
      <c r="AR45" s="143">
        <f>Caisse!AB47</f>
        <v>0</v>
      </c>
      <c r="AS45" s="144"/>
      <c r="AT45" s="143">
        <f>Caisse!AC47</f>
        <v>0</v>
      </c>
      <c r="AU45" s="144"/>
      <c r="AV45" s="143">
        <f>Caisse!AD47</f>
        <v>0</v>
      </c>
      <c r="AW45" s="144"/>
      <c r="AX45" s="143">
        <f>Caisse!AE47</f>
        <v>0</v>
      </c>
      <c r="AY45" s="144"/>
      <c r="AZ45" s="143">
        <f>Caisse!AF47</f>
        <v>0</v>
      </c>
      <c r="BA45" s="144"/>
      <c r="BB45" s="115"/>
      <c r="BC45" s="115">
        <v>32</v>
      </c>
      <c r="BD45" s="124" t="str">
        <f t="shared" si="9"/>
        <v>Électricité/chauffage</v>
      </c>
      <c r="BE45" s="143">
        <f>Caisse!AL47</f>
        <v>0</v>
      </c>
      <c r="BF45" s="144"/>
      <c r="BG45" s="143">
        <f>Caisse!AM47</f>
        <v>0</v>
      </c>
      <c r="BH45" s="144"/>
      <c r="BI45" s="143">
        <f>Caisse!AN47</f>
        <v>0</v>
      </c>
      <c r="BJ45" s="144"/>
      <c r="BK45" s="143">
        <f>Caisse!AO47</f>
        <v>0</v>
      </c>
      <c r="BL45" s="144"/>
      <c r="BM45" s="143">
        <f>Caisse!AP47</f>
        <v>0</v>
      </c>
      <c r="BN45" s="144"/>
      <c r="BO45" s="143">
        <f>Caisse!AQ47</f>
        <v>0</v>
      </c>
      <c r="BP45" s="144"/>
      <c r="BQ45" s="143">
        <f>Caisse!AR47</f>
        <v>0</v>
      </c>
      <c r="BR45" s="144"/>
      <c r="BS45" s="143">
        <f>Caisse!AS47</f>
        <v>0</v>
      </c>
      <c r="BT45" s="144"/>
      <c r="BU45" s="143">
        <f>Caisse!AT47</f>
        <v>0</v>
      </c>
      <c r="BV45" s="144"/>
      <c r="BW45" s="143">
        <f>Caisse!AU47</f>
        <v>0</v>
      </c>
      <c r="BX45" s="144"/>
      <c r="BY45" s="143">
        <f>Caisse!AV47</f>
        <v>0</v>
      </c>
      <c r="BZ45" s="144"/>
      <c r="CA45" s="143">
        <f>Caisse!AW47</f>
        <v>0</v>
      </c>
      <c r="CB45" s="144"/>
    </row>
    <row r="46" spans="1:80" ht="12.75" customHeight="1">
      <c r="A46" s="115">
        <v>33</v>
      </c>
      <c r="B46" s="124" t="str">
        <f>Caisse!B48</f>
        <v>Taxe d’affaires et permis</v>
      </c>
      <c r="C46" s="143">
        <f>Caisse!D48</f>
        <v>0</v>
      </c>
      <c r="D46" s="144"/>
      <c r="E46" s="143">
        <f>Caisse!E48</f>
        <v>0</v>
      </c>
      <c r="F46" s="144"/>
      <c r="G46" s="143">
        <f>Caisse!F48</f>
        <v>0</v>
      </c>
      <c r="H46" s="144"/>
      <c r="I46" s="143">
        <f>Caisse!G48</f>
        <v>0</v>
      </c>
      <c r="J46" s="144"/>
      <c r="K46" s="143">
        <f>Caisse!H48</f>
        <v>0</v>
      </c>
      <c r="L46" s="144"/>
      <c r="M46" s="143">
        <f>Caisse!I48</f>
        <v>0</v>
      </c>
      <c r="N46" s="144"/>
      <c r="O46" s="143">
        <f>Caisse!J48</f>
        <v>0</v>
      </c>
      <c r="P46" s="144"/>
      <c r="Q46" s="143">
        <f>Caisse!K48</f>
        <v>0</v>
      </c>
      <c r="R46" s="144"/>
      <c r="S46" s="143">
        <f>Caisse!L48</f>
        <v>0</v>
      </c>
      <c r="T46" s="144"/>
      <c r="U46" s="143">
        <f>Caisse!M48</f>
        <v>0</v>
      </c>
      <c r="V46" s="144"/>
      <c r="W46" s="143">
        <f>Caisse!N48</f>
        <v>0</v>
      </c>
      <c r="X46" s="144"/>
      <c r="Y46" s="143">
        <f>Caisse!O48</f>
        <v>0</v>
      </c>
      <c r="Z46" s="144"/>
      <c r="AA46" s="115"/>
      <c r="AB46" s="115">
        <v>33</v>
      </c>
      <c r="AC46" s="124" t="str">
        <f t="shared" si="8"/>
        <v>Taxe d’affaires et permis</v>
      </c>
      <c r="AD46" s="143">
        <f>Caisse!U48</f>
        <v>0</v>
      </c>
      <c r="AE46" s="144"/>
      <c r="AF46" s="143">
        <f>Caisse!V48</f>
        <v>0</v>
      </c>
      <c r="AG46" s="144"/>
      <c r="AH46" s="143">
        <f>Caisse!W48</f>
        <v>0</v>
      </c>
      <c r="AI46" s="144"/>
      <c r="AJ46" s="143">
        <f>Caisse!X48</f>
        <v>0</v>
      </c>
      <c r="AK46" s="144"/>
      <c r="AL46" s="143">
        <f>Caisse!Y48</f>
        <v>0</v>
      </c>
      <c r="AM46" s="144"/>
      <c r="AN46" s="143">
        <f>Caisse!Z48</f>
        <v>0</v>
      </c>
      <c r="AO46" s="144"/>
      <c r="AP46" s="143">
        <f>Caisse!AA48</f>
        <v>0</v>
      </c>
      <c r="AQ46" s="144"/>
      <c r="AR46" s="143">
        <f>Caisse!AB48</f>
        <v>0</v>
      </c>
      <c r="AS46" s="144"/>
      <c r="AT46" s="143">
        <f>Caisse!AC48</f>
        <v>0</v>
      </c>
      <c r="AU46" s="144"/>
      <c r="AV46" s="143">
        <f>Caisse!AD48</f>
        <v>0</v>
      </c>
      <c r="AW46" s="144"/>
      <c r="AX46" s="143">
        <f>Caisse!AE48</f>
        <v>0</v>
      </c>
      <c r="AY46" s="144"/>
      <c r="AZ46" s="143">
        <f>Caisse!AF48</f>
        <v>0</v>
      </c>
      <c r="BA46" s="144"/>
      <c r="BB46" s="115"/>
      <c r="BC46" s="115">
        <v>33</v>
      </c>
      <c r="BD46" s="124" t="str">
        <f t="shared" si="9"/>
        <v>Taxe d’affaires et permis</v>
      </c>
      <c r="BE46" s="143">
        <f>Caisse!AL48</f>
        <v>0</v>
      </c>
      <c r="BF46" s="144"/>
      <c r="BG46" s="143">
        <f>Caisse!AM48</f>
        <v>0</v>
      </c>
      <c r="BH46" s="144"/>
      <c r="BI46" s="143">
        <f>Caisse!AN48</f>
        <v>0</v>
      </c>
      <c r="BJ46" s="144"/>
      <c r="BK46" s="143">
        <f>Caisse!AO48</f>
        <v>0</v>
      </c>
      <c r="BL46" s="144"/>
      <c r="BM46" s="143">
        <f>Caisse!AP48</f>
        <v>0</v>
      </c>
      <c r="BN46" s="144"/>
      <c r="BO46" s="143">
        <f>Caisse!AQ48</f>
        <v>0</v>
      </c>
      <c r="BP46" s="144"/>
      <c r="BQ46" s="143">
        <f>Caisse!AR48</f>
        <v>0</v>
      </c>
      <c r="BR46" s="144"/>
      <c r="BS46" s="143">
        <f>Caisse!AS48</f>
        <v>0</v>
      </c>
      <c r="BT46" s="144"/>
      <c r="BU46" s="143">
        <f>Caisse!AT48</f>
        <v>0</v>
      </c>
      <c r="BV46" s="144"/>
      <c r="BW46" s="143">
        <f>Caisse!AU48</f>
        <v>0</v>
      </c>
      <c r="BX46" s="144"/>
      <c r="BY46" s="143">
        <f>Caisse!AV48</f>
        <v>0</v>
      </c>
      <c r="BZ46" s="144"/>
      <c r="CA46" s="143">
        <f>Caisse!AW48</f>
        <v>0</v>
      </c>
      <c r="CB46" s="144"/>
    </row>
    <row r="47" spans="1:80" ht="12.75" customHeight="1">
      <c r="A47" s="115">
        <v>34</v>
      </c>
      <c r="B47" s="124" t="str">
        <f>Caisse!B49</f>
        <v>Cotisations et abonnements</v>
      </c>
      <c r="C47" s="143">
        <f>Caisse!D49</f>
        <v>0</v>
      </c>
      <c r="D47" s="144"/>
      <c r="E47" s="143">
        <f>Caisse!E49</f>
        <v>0</v>
      </c>
      <c r="F47" s="144"/>
      <c r="G47" s="143">
        <f>Caisse!F49</f>
        <v>0</v>
      </c>
      <c r="H47" s="144"/>
      <c r="I47" s="143">
        <f>Caisse!G49</f>
        <v>0</v>
      </c>
      <c r="J47" s="144"/>
      <c r="K47" s="143">
        <f>Caisse!H49</f>
        <v>0</v>
      </c>
      <c r="L47" s="144"/>
      <c r="M47" s="143">
        <f>Caisse!I49</f>
        <v>0</v>
      </c>
      <c r="N47" s="144"/>
      <c r="O47" s="143">
        <f>Caisse!J49</f>
        <v>0</v>
      </c>
      <c r="P47" s="144"/>
      <c r="Q47" s="143">
        <f>Caisse!K49</f>
        <v>0</v>
      </c>
      <c r="R47" s="144"/>
      <c r="S47" s="143">
        <f>Caisse!L49</f>
        <v>0</v>
      </c>
      <c r="T47" s="144"/>
      <c r="U47" s="143">
        <f>Caisse!M49</f>
        <v>0</v>
      </c>
      <c r="V47" s="144"/>
      <c r="W47" s="143">
        <f>Caisse!N49</f>
        <v>0</v>
      </c>
      <c r="X47" s="144"/>
      <c r="Y47" s="143">
        <f>Caisse!O49</f>
        <v>0</v>
      </c>
      <c r="Z47" s="144"/>
      <c r="AA47" s="115"/>
      <c r="AB47" s="115">
        <v>34</v>
      </c>
      <c r="AC47" s="124" t="str">
        <f t="shared" si="8"/>
        <v>Cotisations et abonnements</v>
      </c>
      <c r="AD47" s="143">
        <f>Caisse!U49</f>
        <v>0</v>
      </c>
      <c r="AE47" s="144"/>
      <c r="AF47" s="143">
        <f>Caisse!V49</f>
        <v>0</v>
      </c>
      <c r="AG47" s="144"/>
      <c r="AH47" s="143">
        <f>Caisse!W49</f>
        <v>0</v>
      </c>
      <c r="AI47" s="144"/>
      <c r="AJ47" s="143">
        <f>Caisse!X49</f>
        <v>0</v>
      </c>
      <c r="AK47" s="144"/>
      <c r="AL47" s="143">
        <f>Caisse!Y49</f>
        <v>0</v>
      </c>
      <c r="AM47" s="144"/>
      <c r="AN47" s="143">
        <f>Caisse!Z49</f>
        <v>0</v>
      </c>
      <c r="AO47" s="144"/>
      <c r="AP47" s="143">
        <f>Caisse!AA49</f>
        <v>0</v>
      </c>
      <c r="AQ47" s="144"/>
      <c r="AR47" s="143">
        <f>Caisse!AB49</f>
        <v>0</v>
      </c>
      <c r="AS47" s="144"/>
      <c r="AT47" s="143">
        <f>Caisse!AC49</f>
        <v>0</v>
      </c>
      <c r="AU47" s="144"/>
      <c r="AV47" s="143">
        <f>Caisse!AD49</f>
        <v>0</v>
      </c>
      <c r="AW47" s="144"/>
      <c r="AX47" s="143">
        <f>Caisse!AE49</f>
        <v>0</v>
      </c>
      <c r="AY47" s="144"/>
      <c r="AZ47" s="143">
        <f>Caisse!AF49</f>
        <v>0</v>
      </c>
      <c r="BA47" s="144"/>
      <c r="BB47" s="115"/>
      <c r="BC47" s="115">
        <v>34</v>
      </c>
      <c r="BD47" s="124" t="str">
        <f t="shared" si="9"/>
        <v>Cotisations et abonnements</v>
      </c>
      <c r="BE47" s="143">
        <f>Caisse!AL49</f>
        <v>0</v>
      </c>
      <c r="BF47" s="144"/>
      <c r="BG47" s="143">
        <f>Caisse!AM49</f>
        <v>0</v>
      </c>
      <c r="BH47" s="144"/>
      <c r="BI47" s="143">
        <f>Caisse!AN49</f>
        <v>0</v>
      </c>
      <c r="BJ47" s="144"/>
      <c r="BK47" s="143">
        <f>Caisse!AO49</f>
        <v>0</v>
      </c>
      <c r="BL47" s="144"/>
      <c r="BM47" s="143">
        <f>Caisse!AP49</f>
        <v>0</v>
      </c>
      <c r="BN47" s="144"/>
      <c r="BO47" s="143">
        <f>Caisse!AQ49</f>
        <v>0</v>
      </c>
      <c r="BP47" s="144"/>
      <c r="BQ47" s="143">
        <f>Caisse!AR49</f>
        <v>0</v>
      </c>
      <c r="BR47" s="144"/>
      <c r="BS47" s="143">
        <f>Caisse!AS49</f>
        <v>0</v>
      </c>
      <c r="BT47" s="144"/>
      <c r="BU47" s="143">
        <f>Caisse!AT49</f>
        <v>0</v>
      </c>
      <c r="BV47" s="144"/>
      <c r="BW47" s="143">
        <f>Caisse!AU49</f>
        <v>0</v>
      </c>
      <c r="BX47" s="144"/>
      <c r="BY47" s="143">
        <f>Caisse!AV49</f>
        <v>0</v>
      </c>
      <c r="BZ47" s="144"/>
      <c r="CA47" s="143">
        <f>Caisse!AW49</f>
        <v>0</v>
      </c>
      <c r="CB47" s="144"/>
    </row>
    <row r="48" spans="1:80" ht="12.75" customHeight="1">
      <c r="A48" s="115">
        <v>35</v>
      </c>
      <c r="B48" s="124" t="str">
        <f>Caisse!B50</f>
        <v>Assurances</v>
      </c>
      <c r="C48" s="143">
        <f>Caisse!D50</f>
        <v>0</v>
      </c>
      <c r="D48" s="144"/>
      <c r="E48" s="143">
        <f>Caisse!E50</f>
        <v>0</v>
      </c>
      <c r="F48" s="144"/>
      <c r="G48" s="143">
        <f>Caisse!F50</f>
        <v>0</v>
      </c>
      <c r="H48" s="144"/>
      <c r="I48" s="143">
        <f>Caisse!G50</f>
        <v>0</v>
      </c>
      <c r="J48" s="144"/>
      <c r="K48" s="143">
        <f>Caisse!H50</f>
        <v>0</v>
      </c>
      <c r="L48" s="144"/>
      <c r="M48" s="143">
        <f>Caisse!I50</f>
        <v>0</v>
      </c>
      <c r="N48" s="144"/>
      <c r="O48" s="143">
        <f>Caisse!J50</f>
        <v>0</v>
      </c>
      <c r="P48" s="144"/>
      <c r="Q48" s="143">
        <f>Caisse!K50</f>
        <v>0</v>
      </c>
      <c r="R48" s="144"/>
      <c r="S48" s="143">
        <f>Caisse!L50</f>
        <v>0</v>
      </c>
      <c r="T48" s="144"/>
      <c r="U48" s="143">
        <f>Caisse!M50</f>
        <v>0</v>
      </c>
      <c r="V48" s="144"/>
      <c r="W48" s="143">
        <f>Caisse!N50</f>
        <v>0</v>
      </c>
      <c r="X48" s="144"/>
      <c r="Y48" s="143">
        <f>Caisse!O50</f>
        <v>0</v>
      </c>
      <c r="Z48" s="144"/>
      <c r="AA48" s="115"/>
      <c r="AB48" s="115">
        <v>35</v>
      </c>
      <c r="AC48" s="124" t="str">
        <f t="shared" si="8"/>
        <v>Assurances</v>
      </c>
      <c r="AD48" s="143">
        <f>Caisse!U50</f>
        <v>0</v>
      </c>
      <c r="AE48" s="144"/>
      <c r="AF48" s="143">
        <f>Caisse!V50</f>
        <v>0</v>
      </c>
      <c r="AG48" s="144"/>
      <c r="AH48" s="143">
        <f>Caisse!W50</f>
        <v>0</v>
      </c>
      <c r="AI48" s="144"/>
      <c r="AJ48" s="143">
        <f>Caisse!X50</f>
        <v>0</v>
      </c>
      <c r="AK48" s="144"/>
      <c r="AL48" s="143">
        <f>Caisse!Y50</f>
        <v>0</v>
      </c>
      <c r="AM48" s="144"/>
      <c r="AN48" s="143">
        <f>Caisse!Z50</f>
        <v>0</v>
      </c>
      <c r="AO48" s="144"/>
      <c r="AP48" s="143">
        <f>Caisse!AA50</f>
        <v>0</v>
      </c>
      <c r="AQ48" s="144"/>
      <c r="AR48" s="143">
        <f>Caisse!AB50</f>
        <v>0</v>
      </c>
      <c r="AS48" s="144"/>
      <c r="AT48" s="143">
        <f>Caisse!AC50</f>
        <v>0</v>
      </c>
      <c r="AU48" s="144"/>
      <c r="AV48" s="143">
        <f>Caisse!AD50</f>
        <v>0</v>
      </c>
      <c r="AW48" s="144"/>
      <c r="AX48" s="143">
        <f>Caisse!AE50</f>
        <v>0</v>
      </c>
      <c r="AY48" s="144"/>
      <c r="AZ48" s="143">
        <f>Caisse!AF50</f>
        <v>0</v>
      </c>
      <c r="BA48" s="144"/>
      <c r="BB48" s="115"/>
      <c r="BC48" s="115">
        <v>35</v>
      </c>
      <c r="BD48" s="124" t="str">
        <f t="shared" si="9"/>
        <v>Assurances</v>
      </c>
      <c r="BE48" s="143">
        <f>Caisse!AL50</f>
        <v>0</v>
      </c>
      <c r="BF48" s="144"/>
      <c r="BG48" s="143">
        <f>Caisse!AM50</f>
        <v>0</v>
      </c>
      <c r="BH48" s="144"/>
      <c r="BI48" s="143">
        <f>Caisse!AN50</f>
        <v>0</v>
      </c>
      <c r="BJ48" s="144"/>
      <c r="BK48" s="143">
        <f>Caisse!AO50</f>
        <v>0</v>
      </c>
      <c r="BL48" s="144"/>
      <c r="BM48" s="143">
        <f>Caisse!AP50</f>
        <v>0</v>
      </c>
      <c r="BN48" s="144"/>
      <c r="BO48" s="143">
        <f>Caisse!AQ50</f>
        <v>0</v>
      </c>
      <c r="BP48" s="144"/>
      <c r="BQ48" s="143">
        <f>Caisse!AR50</f>
        <v>0</v>
      </c>
      <c r="BR48" s="144"/>
      <c r="BS48" s="143">
        <f>Caisse!AS50</f>
        <v>0</v>
      </c>
      <c r="BT48" s="144"/>
      <c r="BU48" s="143">
        <f>Caisse!AT50</f>
        <v>0</v>
      </c>
      <c r="BV48" s="144"/>
      <c r="BW48" s="143">
        <f>Caisse!AU50</f>
        <v>0</v>
      </c>
      <c r="BX48" s="144"/>
      <c r="BY48" s="143">
        <f>Caisse!AV50</f>
        <v>0</v>
      </c>
      <c r="BZ48" s="144"/>
      <c r="CA48" s="143">
        <f>Caisse!AW50</f>
        <v>0</v>
      </c>
      <c r="CB48" s="144"/>
    </row>
    <row r="49" spans="1:80" ht="12.75" customHeight="1">
      <c r="A49" s="115">
        <v>36</v>
      </c>
      <c r="B49" s="124" t="str">
        <f>Caisse!B51</f>
        <v>Publicité et promotion</v>
      </c>
      <c r="C49" s="143">
        <f>Caisse!D51</f>
        <v>0</v>
      </c>
      <c r="D49" s="144"/>
      <c r="E49" s="143">
        <f>Caisse!E51</f>
        <v>0</v>
      </c>
      <c r="F49" s="144"/>
      <c r="G49" s="143">
        <f>Caisse!F51</f>
        <v>0</v>
      </c>
      <c r="H49" s="144"/>
      <c r="I49" s="143">
        <f>Caisse!G51</f>
        <v>0</v>
      </c>
      <c r="J49" s="144"/>
      <c r="K49" s="143">
        <f>Caisse!H51</f>
        <v>0</v>
      </c>
      <c r="L49" s="144"/>
      <c r="M49" s="143">
        <f>Caisse!I51</f>
        <v>0</v>
      </c>
      <c r="N49" s="144"/>
      <c r="O49" s="143">
        <f>Caisse!J51</f>
        <v>0</v>
      </c>
      <c r="P49" s="144"/>
      <c r="Q49" s="143">
        <f>Caisse!K51</f>
        <v>0</v>
      </c>
      <c r="R49" s="144"/>
      <c r="S49" s="143">
        <f>Caisse!L51</f>
        <v>0</v>
      </c>
      <c r="T49" s="144"/>
      <c r="U49" s="143">
        <f>Caisse!M51</f>
        <v>0</v>
      </c>
      <c r="V49" s="144"/>
      <c r="W49" s="143">
        <f>Caisse!N51</f>
        <v>0</v>
      </c>
      <c r="X49" s="144"/>
      <c r="Y49" s="143">
        <f>Caisse!O51</f>
        <v>0</v>
      </c>
      <c r="Z49" s="144"/>
      <c r="AA49" s="115"/>
      <c r="AB49" s="115">
        <v>36</v>
      </c>
      <c r="AC49" s="124" t="str">
        <f t="shared" si="8"/>
        <v>Publicité et promotion</v>
      </c>
      <c r="AD49" s="143">
        <f>Caisse!U51</f>
        <v>0</v>
      </c>
      <c r="AE49" s="144"/>
      <c r="AF49" s="143">
        <f>Caisse!V51</f>
        <v>0</v>
      </c>
      <c r="AG49" s="144"/>
      <c r="AH49" s="143">
        <f>Caisse!W51</f>
        <v>0</v>
      </c>
      <c r="AI49" s="144"/>
      <c r="AJ49" s="143">
        <f>Caisse!X51</f>
        <v>0</v>
      </c>
      <c r="AK49" s="144"/>
      <c r="AL49" s="143">
        <f>Caisse!Y51</f>
        <v>0</v>
      </c>
      <c r="AM49" s="144"/>
      <c r="AN49" s="143">
        <f>Caisse!Z51</f>
        <v>0</v>
      </c>
      <c r="AO49" s="144"/>
      <c r="AP49" s="143">
        <f>Caisse!AA51</f>
        <v>0</v>
      </c>
      <c r="AQ49" s="144"/>
      <c r="AR49" s="143">
        <f>Caisse!AB51</f>
        <v>0</v>
      </c>
      <c r="AS49" s="144"/>
      <c r="AT49" s="143">
        <f>Caisse!AC51</f>
        <v>0</v>
      </c>
      <c r="AU49" s="144"/>
      <c r="AV49" s="143">
        <f>Caisse!AD51</f>
        <v>0</v>
      </c>
      <c r="AW49" s="144"/>
      <c r="AX49" s="143">
        <f>Caisse!AE51</f>
        <v>0</v>
      </c>
      <c r="AY49" s="144"/>
      <c r="AZ49" s="143">
        <f>Caisse!AF51</f>
        <v>0</v>
      </c>
      <c r="BA49" s="144"/>
      <c r="BB49" s="115"/>
      <c r="BC49" s="115">
        <v>36</v>
      </c>
      <c r="BD49" s="124" t="str">
        <f t="shared" si="9"/>
        <v>Publicité et promotion</v>
      </c>
      <c r="BE49" s="143">
        <f>Caisse!AL51</f>
        <v>0</v>
      </c>
      <c r="BF49" s="144"/>
      <c r="BG49" s="143">
        <f>Caisse!AM51</f>
        <v>0</v>
      </c>
      <c r="BH49" s="144"/>
      <c r="BI49" s="143">
        <f>Caisse!AN51</f>
        <v>0</v>
      </c>
      <c r="BJ49" s="144"/>
      <c r="BK49" s="143">
        <f>Caisse!AO51</f>
        <v>0</v>
      </c>
      <c r="BL49" s="144"/>
      <c r="BM49" s="143">
        <f>Caisse!AP51</f>
        <v>0</v>
      </c>
      <c r="BN49" s="144"/>
      <c r="BO49" s="143">
        <f>Caisse!AQ51</f>
        <v>0</v>
      </c>
      <c r="BP49" s="144"/>
      <c r="BQ49" s="143">
        <f>Caisse!AR51</f>
        <v>0</v>
      </c>
      <c r="BR49" s="144"/>
      <c r="BS49" s="143">
        <f>Caisse!AS51</f>
        <v>0</v>
      </c>
      <c r="BT49" s="144"/>
      <c r="BU49" s="143">
        <f>Caisse!AT51</f>
        <v>0</v>
      </c>
      <c r="BV49" s="144"/>
      <c r="BW49" s="143">
        <f>Caisse!AU51</f>
        <v>0</v>
      </c>
      <c r="BX49" s="144"/>
      <c r="BY49" s="143">
        <f>Caisse!AV51</f>
        <v>0</v>
      </c>
      <c r="BZ49" s="144"/>
      <c r="CA49" s="143">
        <f>Caisse!AW51</f>
        <v>0</v>
      </c>
      <c r="CB49" s="144"/>
    </row>
    <row r="50" spans="1:80" ht="12.75" customHeight="1">
      <c r="A50" s="115">
        <v>37</v>
      </c>
      <c r="B50" s="124" t="str">
        <f>Caisse!B52</f>
        <v>Entretien et réparation des équipements</v>
      </c>
      <c r="C50" s="143">
        <f>Caisse!D52</f>
        <v>0</v>
      </c>
      <c r="D50" s="144"/>
      <c r="E50" s="143">
        <f>Caisse!E52</f>
        <v>0</v>
      </c>
      <c r="F50" s="144"/>
      <c r="G50" s="143">
        <f>Caisse!F52</f>
        <v>0</v>
      </c>
      <c r="H50" s="144"/>
      <c r="I50" s="143">
        <f>Caisse!G52</f>
        <v>0</v>
      </c>
      <c r="J50" s="144"/>
      <c r="K50" s="143">
        <f>Caisse!H52</f>
        <v>0</v>
      </c>
      <c r="L50" s="144"/>
      <c r="M50" s="143">
        <f>Caisse!I52</f>
        <v>0</v>
      </c>
      <c r="N50" s="144"/>
      <c r="O50" s="143">
        <f>Caisse!J52</f>
        <v>0</v>
      </c>
      <c r="P50" s="144"/>
      <c r="Q50" s="143">
        <f>Caisse!K52</f>
        <v>0</v>
      </c>
      <c r="R50" s="144"/>
      <c r="S50" s="143">
        <f>Caisse!L52</f>
        <v>0</v>
      </c>
      <c r="T50" s="144"/>
      <c r="U50" s="143">
        <f>Caisse!M52</f>
        <v>0</v>
      </c>
      <c r="V50" s="144"/>
      <c r="W50" s="143">
        <f>Caisse!N52</f>
        <v>0</v>
      </c>
      <c r="X50" s="144"/>
      <c r="Y50" s="143">
        <f>Caisse!O52</f>
        <v>0</v>
      </c>
      <c r="Z50" s="144"/>
      <c r="AA50" s="115"/>
      <c r="AB50" s="115">
        <v>37</v>
      </c>
      <c r="AC50" s="124" t="str">
        <f t="shared" si="8"/>
        <v>Entretien et réparation des équipements</v>
      </c>
      <c r="AD50" s="143">
        <f>Caisse!U52</f>
        <v>0</v>
      </c>
      <c r="AE50" s="144"/>
      <c r="AF50" s="143">
        <f>Caisse!V52</f>
        <v>0</v>
      </c>
      <c r="AG50" s="144"/>
      <c r="AH50" s="143">
        <f>Caisse!W52</f>
        <v>0</v>
      </c>
      <c r="AI50" s="144"/>
      <c r="AJ50" s="143">
        <f>Caisse!X52</f>
        <v>0</v>
      </c>
      <c r="AK50" s="144"/>
      <c r="AL50" s="143">
        <f>Caisse!Y52</f>
        <v>0</v>
      </c>
      <c r="AM50" s="144"/>
      <c r="AN50" s="143">
        <f>Caisse!Z52</f>
        <v>0</v>
      </c>
      <c r="AO50" s="144"/>
      <c r="AP50" s="143">
        <f>Caisse!AA52</f>
        <v>0</v>
      </c>
      <c r="AQ50" s="144"/>
      <c r="AR50" s="143">
        <f>Caisse!AB52</f>
        <v>0</v>
      </c>
      <c r="AS50" s="144"/>
      <c r="AT50" s="143">
        <f>Caisse!AC52</f>
        <v>0</v>
      </c>
      <c r="AU50" s="144"/>
      <c r="AV50" s="143">
        <f>Caisse!AD52</f>
        <v>0</v>
      </c>
      <c r="AW50" s="144"/>
      <c r="AX50" s="143">
        <f>Caisse!AE52</f>
        <v>0</v>
      </c>
      <c r="AY50" s="144"/>
      <c r="AZ50" s="143">
        <f>Caisse!AF52</f>
        <v>0</v>
      </c>
      <c r="BA50" s="144"/>
      <c r="BB50" s="115"/>
      <c r="BC50" s="115">
        <v>37</v>
      </c>
      <c r="BD50" s="124" t="str">
        <f t="shared" si="9"/>
        <v>Entretien et réparation des équipements</v>
      </c>
      <c r="BE50" s="143">
        <f>Caisse!AL52</f>
        <v>0</v>
      </c>
      <c r="BF50" s="144"/>
      <c r="BG50" s="143">
        <f>Caisse!AM52</f>
        <v>0</v>
      </c>
      <c r="BH50" s="144"/>
      <c r="BI50" s="143">
        <f>Caisse!AN52</f>
        <v>0</v>
      </c>
      <c r="BJ50" s="144"/>
      <c r="BK50" s="143">
        <f>Caisse!AO52</f>
        <v>0</v>
      </c>
      <c r="BL50" s="144"/>
      <c r="BM50" s="143">
        <f>Caisse!AP52</f>
        <v>0</v>
      </c>
      <c r="BN50" s="144"/>
      <c r="BO50" s="143">
        <f>Caisse!AQ52</f>
        <v>0</v>
      </c>
      <c r="BP50" s="144"/>
      <c r="BQ50" s="143">
        <f>Caisse!AR52</f>
        <v>0</v>
      </c>
      <c r="BR50" s="144"/>
      <c r="BS50" s="143">
        <f>Caisse!AS52</f>
        <v>0</v>
      </c>
      <c r="BT50" s="144"/>
      <c r="BU50" s="143">
        <f>Caisse!AT52</f>
        <v>0</v>
      </c>
      <c r="BV50" s="144"/>
      <c r="BW50" s="143">
        <f>Caisse!AU52</f>
        <v>0</v>
      </c>
      <c r="BX50" s="144"/>
      <c r="BY50" s="143">
        <f>Caisse!AV52</f>
        <v>0</v>
      </c>
      <c r="BZ50" s="144"/>
      <c r="CA50" s="143">
        <f>Caisse!AW52</f>
        <v>0</v>
      </c>
      <c r="CB50" s="144"/>
    </row>
    <row r="51" spans="1:80" ht="12.75" customHeight="1">
      <c r="A51" s="115">
        <v>38</v>
      </c>
      <c r="B51" s="124" t="str">
        <f>Caisse!B53</f>
        <v>Location matériel roulant</v>
      </c>
      <c r="C51" s="143">
        <f>Caisse!D53</f>
        <v>0</v>
      </c>
      <c r="D51" s="144"/>
      <c r="E51" s="143">
        <f>Caisse!E53</f>
        <v>0</v>
      </c>
      <c r="F51" s="144"/>
      <c r="G51" s="143">
        <f>Caisse!F53</f>
        <v>0</v>
      </c>
      <c r="H51" s="144"/>
      <c r="I51" s="143">
        <f>Caisse!G53</f>
        <v>0</v>
      </c>
      <c r="J51" s="144"/>
      <c r="K51" s="143">
        <f>Caisse!H53</f>
        <v>0</v>
      </c>
      <c r="L51" s="144"/>
      <c r="M51" s="143">
        <f>Caisse!I53</f>
        <v>0</v>
      </c>
      <c r="N51" s="144"/>
      <c r="O51" s="143">
        <f>Caisse!J53</f>
        <v>0</v>
      </c>
      <c r="P51" s="144"/>
      <c r="Q51" s="143">
        <f>Caisse!K53</f>
        <v>0</v>
      </c>
      <c r="R51" s="144"/>
      <c r="S51" s="143">
        <f>Caisse!L53</f>
        <v>0</v>
      </c>
      <c r="T51" s="144"/>
      <c r="U51" s="143">
        <f>Caisse!M53</f>
        <v>0</v>
      </c>
      <c r="V51" s="144"/>
      <c r="W51" s="143">
        <f>Caisse!N53</f>
        <v>0</v>
      </c>
      <c r="X51" s="144"/>
      <c r="Y51" s="143">
        <f>Caisse!O53</f>
        <v>0</v>
      </c>
      <c r="Z51" s="144"/>
      <c r="AA51" s="115"/>
      <c r="AB51" s="115">
        <v>38</v>
      </c>
      <c r="AC51" s="124" t="str">
        <f t="shared" si="8"/>
        <v>Location matériel roulant</v>
      </c>
      <c r="AD51" s="143">
        <f>Caisse!U53</f>
        <v>0</v>
      </c>
      <c r="AE51" s="144"/>
      <c r="AF51" s="143">
        <f>Caisse!V53</f>
        <v>0</v>
      </c>
      <c r="AG51" s="144"/>
      <c r="AH51" s="143">
        <f>Caisse!W53</f>
        <v>0</v>
      </c>
      <c r="AI51" s="144"/>
      <c r="AJ51" s="143">
        <f>Caisse!X53</f>
        <v>0</v>
      </c>
      <c r="AK51" s="144"/>
      <c r="AL51" s="143">
        <f>Caisse!Y53</f>
        <v>0</v>
      </c>
      <c r="AM51" s="144"/>
      <c r="AN51" s="143">
        <f>Caisse!Z53</f>
        <v>0</v>
      </c>
      <c r="AO51" s="144"/>
      <c r="AP51" s="143">
        <f>Caisse!AA53</f>
        <v>0</v>
      </c>
      <c r="AQ51" s="144"/>
      <c r="AR51" s="143">
        <f>Caisse!AB53</f>
        <v>0</v>
      </c>
      <c r="AS51" s="144"/>
      <c r="AT51" s="143">
        <f>Caisse!AC53</f>
        <v>0</v>
      </c>
      <c r="AU51" s="144"/>
      <c r="AV51" s="143">
        <f>Caisse!AD53</f>
        <v>0</v>
      </c>
      <c r="AW51" s="144"/>
      <c r="AX51" s="143">
        <f>Caisse!AE53</f>
        <v>0</v>
      </c>
      <c r="AY51" s="144"/>
      <c r="AZ51" s="143">
        <f>Caisse!AF53</f>
        <v>0</v>
      </c>
      <c r="BA51" s="144"/>
      <c r="BB51" s="115"/>
      <c r="BC51" s="115">
        <v>38</v>
      </c>
      <c r="BD51" s="124" t="str">
        <f t="shared" si="9"/>
        <v>Location matériel roulant</v>
      </c>
      <c r="BE51" s="143">
        <f>Caisse!AL53</f>
        <v>0</v>
      </c>
      <c r="BF51" s="144"/>
      <c r="BG51" s="143">
        <f>Caisse!AM53</f>
        <v>0</v>
      </c>
      <c r="BH51" s="144"/>
      <c r="BI51" s="143">
        <f>Caisse!AN53</f>
        <v>0</v>
      </c>
      <c r="BJ51" s="144"/>
      <c r="BK51" s="143">
        <f>Caisse!AO53</f>
        <v>0</v>
      </c>
      <c r="BL51" s="144"/>
      <c r="BM51" s="143">
        <f>Caisse!AP53</f>
        <v>0</v>
      </c>
      <c r="BN51" s="144"/>
      <c r="BO51" s="143">
        <f>Caisse!AQ53</f>
        <v>0</v>
      </c>
      <c r="BP51" s="144"/>
      <c r="BQ51" s="143">
        <f>Caisse!AR53</f>
        <v>0</v>
      </c>
      <c r="BR51" s="144"/>
      <c r="BS51" s="143">
        <f>Caisse!AS53</f>
        <v>0</v>
      </c>
      <c r="BT51" s="144"/>
      <c r="BU51" s="143">
        <f>Caisse!AT53</f>
        <v>0</v>
      </c>
      <c r="BV51" s="144"/>
      <c r="BW51" s="143">
        <f>Caisse!AU53</f>
        <v>0</v>
      </c>
      <c r="BX51" s="144"/>
      <c r="BY51" s="143">
        <f>Caisse!AV53</f>
        <v>0</v>
      </c>
      <c r="BZ51" s="144"/>
      <c r="CA51" s="143">
        <f>Caisse!AW53</f>
        <v>0</v>
      </c>
      <c r="CB51" s="144"/>
    </row>
    <row r="52" spans="1:80" ht="12.75" customHeight="1">
      <c r="A52" s="115">
        <v>39</v>
      </c>
      <c r="B52" s="124" t="str">
        <f>Caisse!B54</f>
        <v>Entretien et réparation du matériel roulant</v>
      </c>
      <c r="C52" s="143">
        <f>Caisse!D54</f>
        <v>0</v>
      </c>
      <c r="D52" s="144"/>
      <c r="E52" s="143">
        <f>Caisse!E54</f>
        <v>0</v>
      </c>
      <c r="F52" s="144"/>
      <c r="G52" s="143">
        <f>Caisse!F54</f>
        <v>0</v>
      </c>
      <c r="H52" s="144"/>
      <c r="I52" s="143">
        <f>Caisse!G54</f>
        <v>0</v>
      </c>
      <c r="J52" s="144"/>
      <c r="K52" s="143">
        <f>Caisse!H54</f>
        <v>0</v>
      </c>
      <c r="L52" s="144"/>
      <c r="M52" s="143">
        <f>Caisse!I54</f>
        <v>0</v>
      </c>
      <c r="N52" s="144"/>
      <c r="O52" s="143">
        <f>Caisse!J54</f>
        <v>0</v>
      </c>
      <c r="P52" s="144"/>
      <c r="Q52" s="143">
        <f>Caisse!K54</f>
        <v>0</v>
      </c>
      <c r="R52" s="144"/>
      <c r="S52" s="143">
        <f>Caisse!L54</f>
        <v>0</v>
      </c>
      <c r="T52" s="144"/>
      <c r="U52" s="143">
        <f>Caisse!M54</f>
        <v>0</v>
      </c>
      <c r="V52" s="144"/>
      <c r="W52" s="143">
        <f>Caisse!N54</f>
        <v>0</v>
      </c>
      <c r="X52" s="144"/>
      <c r="Y52" s="143">
        <f>Caisse!O54</f>
        <v>0</v>
      </c>
      <c r="Z52" s="144"/>
      <c r="AA52" s="115"/>
      <c r="AB52" s="115">
        <v>39</v>
      </c>
      <c r="AC52" s="124" t="str">
        <f t="shared" si="8"/>
        <v>Entretien et réparation du matériel roulant</v>
      </c>
      <c r="AD52" s="143">
        <f>Caisse!U54</f>
        <v>0</v>
      </c>
      <c r="AE52" s="144"/>
      <c r="AF52" s="143">
        <f>Caisse!V54</f>
        <v>0</v>
      </c>
      <c r="AG52" s="144"/>
      <c r="AH52" s="143">
        <f>Caisse!W54</f>
        <v>0</v>
      </c>
      <c r="AI52" s="144"/>
      <c r="AJ52" s="143">
        <f>Caisse!X54</f>
        <v>0</v>
      </c>
      <c r="AK52" s="144"/>
      <c r="AL52" s="143">
        <f>Caisse!Y54</f>
        <v>0</v>
      </c>
      <c r="AM52" s="144"/>
      <c r="AN52" s="143">
        <f>Caisse!Z54</f>
        <v>0</v>
      </c>
      <c r="AO52" s="144"/>
      <c r="AP52" s="143">
        <f>Caisse!AA54</f>
        <v>0</v>
      </c>
      <c r="AQ52" s="144"/>
      <c r="AR52" s="143">
        <f>Caisse!AB54</f>
        <v>0</v>
      </c>
      <c r="AS52" s="144"/>
      <c r="AT52" s="143">
        <f>Caisse!AC54</f>
        <v>0</v>
      </c>
      <c r="AU52" s="144"/>
      <c r="AV52" s="143">
        <f>Caisse!AD54</f>
        <v>0</v>
      </c>
      <c r="AW52" s="144"/>
      <c r="AX52" s="143">
        <f>Caisse!AE54</f>
        <v>0</v>
      </c>
      <c r="AY52" s="144"/>
      <c r="AZ52" s="143">
        <f>Caisse!AF54</f>
        <v>0</v>
      </c>
      <c r="BA52" s="144"/>
      <c r="BB52" s="115"/>
      <c r="BC52" s="115">
        <v>39</v>
      </c>
      <c r="BD52" s="124" t="str">
        <f t="shared" si="9"/>
        <v>Entretien et réparation du matériel roulant</v>
      </c>
      <c r="BE52" s="143">
        <f>Caisse!AL54</f>
        <v>0</v>
      </c>
      <c r="BF52" s="144"/>
      <c r="BG52" s="143">
        <f>Caisse!AM54</f>
        <v>0</v>
      </c>
      <c r="BH52" s="144"/>
      <c r="BI52" s="143">
        <f>Caisse!AN54</f>
        <v>0</v>
      </c>
      <c r="BJ52" s="144"/>
      <c r="BK52" s="143">
        <f>Caisse!AO54</f>
        <v>0</v>
      </c>
      <c r="BL52" s="144"/>
      <c r="BM52" s="143">
        <f>Caisse!AP54</f>
        <v>0</v>
      </c>
      <c r="BN52" s="144"/>
      <c r="BO52" s="143">
        <f>Caisse!AQ54</f>
        <v>0</v>
      </c>
      <c r="BP52" s="144"/>
      <c r="BQ52" s="143">
        <f>Caisse!AR54</f>
        <v>0</v>
      </c>
      <c r="BR52" s="144"/>
      <c r="BS52" s="143">
        <f>Caisse!AS54</f>
        <v>0</v>
      </c>
      <c r="BT52" s="144"/>
      <c r="BU52" s="143">
        <f>Caisse!AT54</f>
        <v>0</v>
      </c>
      <c r="BV52" s="144"/>
      <c r="BW52" s="143">
        <f>Caisse!AU54</f>
        <v>0</v>
      </c>
      <c r="BX52" s="144"/>
      <c r="BY52" s="143">
        <f>Caisse!AV54</f>
        <v>0</v>
      </c>
      <c r="BZ52" s="144"/>
      <c r="CA52" s="143">
        <f>Caisse!AW54</f>
        <v>0</v>
      </c>
      <c r="CB52" s="144"/>
    </row>
    <row r="53" spans="1:80" ht="12.75" customHeight="1">
      <c r="A53" s="115">
        <v>40</v>
      </c>
      <c r="B53" s="124" t="str">
        <f>Caisse!B55</f>
        <v>Téléphone</v>
      </c>
      <c r="C53" s="143">
        <f>Caisse!D55</f>
        <v>0</v>
      </c>
      <c r="D53" s="144"/>
      <c r="E53" s="143">
        <f>Caisse!E55</f>
        <v>0</v>
      </c>
      <c r="F53" s="144"/>
      <c r="G53" s="143">
        <f>Caisse!F55</f>
        <v>0</v>
      </c>
      <c r="H53" s="144"/>
      <c r="I53" s="143">
        <f>Caisse!G55</f>
        <v>0</v>
      </c>
      <c r="J53" s="144"/>
      <c r="K53" s="143">
        <f>Caisse!H55</f>
        <v>0</v>
      </c>
      <c r="L53" s="144"/>
      <c r="M53" s="143">
        <f>Caisse!I55</f>
        <v>0</v>
      </c>
      <c r="N53" s="144"/>
      <c r="O53" s="143">
        <f>Caisse!J55</f>
        <v>0</v>
      </c>
      <c r="P53" s="144"/>
      <c r="Q53" s="143">
        <f>Caisse!K55</f>
        <v>0</v>
      </c>
      <c r="R53" s="144"/>
      <c r="S53" s="143">
        <f>Caisse!L55</f>
        <v>0</v>
      </c>
      <c r="T53" s="144"/>
      <c r="U53" s="143">
        <f>Caisse!M55</f>
        <v>0</v>
      </c>
      <c r="V53" s="144"/>
      <c r="W53" s="143">
        <f>Caisse!N55</f>
        <v>0</v>
      </c>
      <c r="X53" s="144"/>
      <c r="Y53" s="143">
        <f>Caisse!O55</f>
        <v>0</v>
      </c>
      <c r="Z53" s="144"/>
      <c r="AA53" s="115"/>
      <c r="AB53" s="115">
        <v>40</v>
      </c>
      <c r="AC53" s="124" t="str">
        <f t="shared" si="8"/>
        <v>Téléphone</v>
      </c>
      <c r="AD53" s="143">
        <f>Caisse!U55</f>
        <v>0</v>
      </c>
      <c r="AE53" s="144"/>
      <c r="AF53" s="143">
        <f>Caisse!V55</f>
        <v>0</v>
      </c>
      <c r="AG53" s="144"/>
      <c r="AH53" s="143">
        <f>Caisse!W55</f>
        <v>0</v>
      </c>
      <c r="AI53" s="144"/>
      <c r="AJ53" s="143">
        <f>Caisse!X55</f>
        <v>0</v>
      </c>
      <c r="AK53" s="144"/>
      <c r="AL53" s="143">
        <f>Caisse!Y55</f>
        <v>0</v>
      </c>
      <c r="AM53" s="144"/>
      <c r="AN53" s="143">
        <f>Caisse!Z55</f>
        <v>0</v>
      </c>
      <c r="AO53" s="144"/>
      <c r="AP53" s="143">
        <f>Caisse!AA55</f>
        <v>0</v>
      </c>
      <c r="AQ53" s="144"/>
      <c r="AR53" s="143">
        <f>Caisse!AB55</f>
        <v>0</v>
      </c>
      <c r="AS53" s="144"/>
      <c r="AT53" s="143">
        <f>Caisse!AC55</f>
        <v>0</v>
      </c>
      <c r="AU53" s="144"/>
      <c r="AV53" s="143">
        <f>Caisse!AD55</f>
        <v>0</v>
      </c>
      <c r="AW53" s="144"/>
      <c r="AX53" s="143">
        <f>Caisse!AE55</f>
        <v>0</v>
      </c>
      <c r="AY53" s="144"/>
      <c r="AZ53" s="143">
        <f>Caisse!AF55</f>
        <v>0</v>
      </c>
      <c r="BA53" s="144"/>
      <c r="BB53" s="115"/>
      <c r="BC53" s="115">
        <v>40</v>
      </c>
      <c r="BD53" s="124" t="str">
        <f t="shared" si="9"/>
        <v>Téléphone</v>
      </c>
      <c r="BE53" s="143">
        <f>Caisse!AL55</f>
        <v>0</v>
      </c>
      <c r="BF53" s="144"/>
      <c r="BG53" s="143">
        <f>Caisse!AM55</f>
        <v>0</v>
      </c>
      <c r="BH53" s="144"/>
      <c r="BI53" s="143">
        <f>Caisse!AN55</f>
        <v>0</v>
      </c>
      <c r="BJ53" s="144"/>
      <c r="BK53" s="143">
        <f>Caisse!AO55</f>
        <v>0</v>
      </c>
      <c r="BL53" s="144"/>
      <c r="BM53" s="143">
        <f>Caisse!AP55</f>
        <v>0</v>
      </c>
      <c r="BN53" s="144"/>
      <c r="BO53" s="143">
        <f>Caisse!AQ55</f>
        <v>0</v>
      </c>
      <c r="BP53" s="144"/>
      <c r="BQ53" s="143">
        <f>Caisse!AR55</f>
        <v>0</v>
      </c>
      <c r="BR53" s="144"/>
      <c r="BS53" s="143">
        <f>Caisse!AS55</f>
        <v>0</v>
      </c>
      <c r="BT53" s="144"/>
      <c r="BU53" s="143">
        <f>Caisse!AT55</f>
        <v>0</v>
      </c>
      <c r="BV53" s="144"/>
      <c r="BW53" s="143">
        <f>Caisse!AU55</f>
        <v>0</v>
      </c>
      <c r="BX53" s="144"/>
      <c r="BY53" s="143">
        <f>Caisse!AV55</f>
        <v>0</v>
      </c>
      <c r="BZ53" s="144"/>
      <c r="CA53" s="143">
        <f>Caisse!AW55</f>
        <v>0</v>
      </c>
      <c r="CB53" s="144"/>
    </row>
    <row r="54" spans="1:80" ht="12.75" customHeight="1">
      <c r="A54" s="115">
        <v>41</v>
      </c>
      <c r="B54" s="124" t="str">
        <f>Caisse!B56</f>
        <v>Internet</v>
      </c>
      <c r="C54" s="143">
        <f>Caisse!D56</f>
        <v>0</v>
      </c>
      <c r="D54" s="144"/>
      <c r="E54" s="143">
        <f>Caisse!E56</f>
        <v>0</v>
      </c>
      <c r="F54" s="144"/>
      <c r="G54" s="143">
        <f>Caisse!F56</f>
        <v>0</v>
      </c>
      <c r="H54" s="144"/>
      <c r="I54" s="143">
        <f>Caisse!G56</f>
        <v>0</v>
      </c>
      <c r="J54" s="144"/>
      <c r="K54" s="143">
        <f>Caisse!H56</f>
        <v>0</v>
      </c>
      <c r="L54" s="144"/>
      <c r="M54" s="143">
        <f>Caisse!I56</f>
        <v>0</v>
      </c>
      <c r="N54" s="144"/>
      <c r="O54" s="143">
        <f>Caisse!J56</f>
        <v>0</v>
      </c>
      <c r="P54" s="144"/>
      <c r="Q54" s="143">
        <f>Caisse!K56</f>
        <v>0</v>
      </c>
      <c r="R54" s="144"/>
      <c r="S54" s="143">
        <f>Caisse!L56</f>
        <v>0</v>
      </c>
      <c r="T54" s="144"/>
      <c r="U54" s="143">
        <f>Caisse!M56</f>
        <v>0</v>
      </c>
      <c r="V54" s="144"/>
      <c r="W54" s="143">
        <f>Caisse!N56</f>
        <v>0</v>
      </c>
      <c r="X54" s="144"/>
      <c r="Y54" s="143">
        <f>Caisse!O56</f>
        <v>0</v>
      </c>
      <c r="Z54" s="144"/>
      <c r="AA54" s="115"/>
      <c r="AB54" s="115">
        <v>41</v>
      </c>
      <c r="AC54" s="124" t="str">
        <f t="shared" si="8"/>
        <v>Internet</v>
      </c>
      <c r="AD54" s="143">
        <f>Caisse!U56</f>
        <v>0</v>
      </c>
      <c r="AE54" s="144"/>
      <c r="AF54" s="143">
        <f>Caisse!V56</f>
        <v>0</v>
      </c>
      <c r="AG54" s="144"/>
      <c r="AH54" s="143">
        <f>Caisse!W56</f>
        <v>0</v>
      </c>
      <c r="AI54" s="144"/>
      <c r="AJ54" s="143">
        <f>Caisse!X56</f>
        <v>0</v>
      </c>
      <c r="AK54" s="144"/>
      <c r="AL54" s="143">
        <f>Caisse!Y56</f>
        <v>0</v>
      </c>
      <c r="AM54" s="144"/>
      <c r="AN54" s="143">
        <f>Caisse!Z56</f>
        <v>0</v>
      </c>
      <c r="AO54" s="144"/>
      <c r="AP54" s="143">
        <f>Caisse!AA56</f>
        <v>0</v>
      </c>
      <c r="AQ54" s="144"/>
      <c r="AR54" s="143">
        <f>Caisse!AB56</f>
        <v>0</v>
      </c>
      <c r="AS54" s="144"/>
      <c r="AT54" s="143">
        <f>Caisse!AC56</f>
        <v>0</v>
      </c>
      <c r="AU54" s="144"/>
      <c r="AV54" s="143">
        <f>Caisse!AD56</f>
        <v>0</v>
      </c>
      <c r="AW54" s="144"/>
      <c r="AX54" s="143">
        <f>Caisse!AE56</f>
        <v>0</v>
      </c>
      <c r="AY54" s="144"/>
      <c r="AZ54" s="143">
        <f>Caisse!AF56</f>
        <v>0</v>
      </c>
      <c r="BA54" s="144"/>
      <c r="BB54" s="115"/>
      <c r="BC54" s="115">
        <v>41</v>
      </c>
      <c r="BD54" s="124" t="str">
        <f t="shared" si="9"/>
        <v>Internet</v>
      </c>
      <c r="BE54" s="143">
        <f>Caisse!AL56</f>
        <v>0</v>
      </c>
      <c r="BF54" s="144"/>
      <c r="BG54" s="143">
        <f>Caisse!AM56</f>
        <v>0</v>
      </c>
      <c r="BH54" s="144"/>
      <c r="BI54" s="143">
        <f>Caisse!AN56</f>
        <v>0</v>
      </c>
      <c r="BJ54" s="144"/>
      <c r="BK54" s="143">
        <f>Caisse!AO56</f>
        <v>0</v>
      </c>
      <c r="BL54" s="144"/>
      <c r="BM54" s="143">
        <f>Caisse!AP56</f>
        <v>0</v>
      </c>
      <c r="BN54" s="144"/>
      <c r="BO54" s="143">
        <f>Caisse!AQ56</f>
        <v>0</v>
      </c>
      <c r="BP54" s="144"/>
      <c r="BQ54" s="143">
        <f>Caisse!AR56</f>
        <v>0</v>
      </c>
      <c r="BR54" s="144"/>
      <c r="BS54" s="143">
        <f>Caisse!AS56</f>
        <v>0</v>
      </c>
      <c r="BT54" s="144"/>
      <c r="BU54" s="143">
        <f>Caisse!AT56</f>
        <v>0</v>
      </c>
      <c r="BV54" s="144"/>
      <c r="BW54" s="143">
        <f>Caisse!AU56</f>
        <v>0</v>
      </c>
      <c r="BX54" s="144"/>
      <c r="BY54" s="143">
        <f>Caisse!AV56</f>
        <v>0</v>
      </c>
      <c r="BZ54" s="144"/>
      <c r="CA54" s="143">
        <f>Caisse!AW56</f>
        <v>0</v>
      </c>
      <c r="CB54" s="144"/>
    </row>
    <row r="55" spans="1:80" ht="12.75" customHeight="1">
      <c r="A55" s="115">
        <v>42</v>
      </c>
      <c r="B55" s="124" t="str">
        <f>Caisse!B57</f>
        <v>Fournitures de bureau</v>
      </c>
      <c r="C55" s="143">
        <f>Caisse!D57</f>
        <v>0</v>
      </c>
      <c r="D55" s="144"/>
      <c r="E55" s="143">
        <f>Caisse!E57</f>
        <v>0</v>
      </c>
      <c r="F55" s="144"/>
      <c r="G55" s="143">
        <f>Caisse!F57</f>
        <v>0</v>
      </c>
      <c r="H55" s="144"/>
      <c r="I55" s="143">
        <f>Caisse!G57</f>
        <v>0</v>
      </c>
      <c r="J55" s="144"/>
      <c r="K55" s="143">
        <f>Caisse!H57</f>
        <v>0</v>
      </c>
      <c r="L55" s="144"/>
      <c r="M55" s="143">
        <f>Caisse!I57</f>
        <v>0</v>
      </c>
      <c r="N55" s="144"/>
      <c r="O55" s="143">
        <f>Caisse!J57</f>
        <v>0</v>
      </c>
      <c r="P55" s="144"/>
      <c r="Q55" s="143">
        <f>Caisse!K57</f>
        <v>0</v>
      </c>
      <c r="R55" s="144"/>
      <c r="S55" s="143">
        <f>Caisse!L57</f>
        <v>0</v>
      </c>
      <c r="T55" s="144"/>
      <c r="U55" s="143">
        <f>Caisse!M57</f>
        <v>0</v>
      </c>
      <c r="V55" s="144"/>
      <c r="W55" s="143">
        <f>Caisse!N57</f>
        <v>0</v>
      </c>
      <c r="X55" s="144"/>
      <c r="Y55" s="143">
        <f>Caisse!O57</f>
        <v>0</v>
      </c>
      <c r="Z55" s="144"/>
      <c r="AA55" s="115"/>
      <c r="AB55" s="115">
        <v>42</v>
      </c>
      <c r="AC55" s="124" t="str">
        <f t="shared" si="8"/>
        <v>Fournitures de bureau</v>
      </c>
      <c r="AD55" s="143">
        <f>Caisse!U57</f>
        <v>0</v>
      </c>
      <c r="AE55" s="144"/>
      <c r="AF55" s="143">
        <f>Caisse!V57</f>
        <v>0</v>
      </c>
      <c r="AG55" s="144"/>
      <c r="AH55" s="143">
        <f>Caisse!W57</f>
        <v>0</v>
      </c>
      <c r="AI55" s="144"/>
      <c r="AJ55" s="143">
        <f>Caisse!X57</f>
        <v>0</v>
      </c>
      <c r="AK55" s="144"/>
      <c r="AL55" s="143">
        <f>Caisse!Y57</f>
        <v>0</v>
      </c>
      <c r="AM55" s="144"/>
      <c r="AN55" s="143">
        <f>Caisse!Z57</f>
        <v>0</v>
      </c>
      <c r="AO55" s="144"/>
      <c r="AP55" s="143">
        <f>Caisse!AA57</f>
        <v>0</v>
      </c>
      <c r="AQ55" s="144"/>
      <c r="AR55" s="143">
        <f>Caisse!AB57</f>
        <v>0</v>
      </c>
      <c r="AS55" s="144"/>
      <c r="AT55" s="143">
        <f>Caisse!AC57</f>
        <v>0</v>
      </c>
      <c r="AU55" s="144"/>
      <c r="AV55" s="143">
        <f>Caisse!AD57</f>
        <v>0</v>
      </c>
      <c r="AW55" s="144"/>
      <c r="AX55" s="143">
        <f>Caisse!AE57</f>
        <v>0</v>
      </c>
      <c r="AY55" s="144"/>
      <c r="AZ55" s="143">
        <f>Caisse!AF57</f>
        <v>0</v>
      </c>
      <c r="BA55" s="144"/>
      <c r="BB55" s="115"/>
      <c r="BC55" s="115">
        <v>42</v>
      </c>
      <c r="BD55" s="124" t="str">
        <f t="shared" si="9"/>
        <v>Fournitures de bureau</v>
      </c>
      <c r="BE55" s="143">
        <f>Caisse!AL57</f>
        <v>0</v>
      </c>
      <c r="BF55" s="144"/>
      <c r="BG55" s="143">
        <f>Caisse!AM57</f>
        <v>0</v>
      </c>
      <c r="BH55" s="144"/>
      <c r="BI55" s="143">
        <f>Caisse!AN57</f>
        <v>0</v>
      </c>
      <c r="BJ55" s="144"/>
      <c r="BK55" s="143">
        <f>Caisse!AO57</f>
        <v>0</v>
      </c>
      <c r="BL55" s="144"/>
      <c r="BM55" s="143">
        <f>Caisse!AP57</f>
        <v>0</v>
      </c>
      <c r="BN55" s="144"/>
      <c r="BO55" s="143">
        <f>Caisse!AQ57</f>
        <v>0</v>
      </c>
      <c r="BP55" s="144"/>
      <c r="BQ55" s="143">
        <f>Caisse!AR57</f>
        <v>0</v>
      </c>
      <c r="BR55" s="144"/>
      <c r="BS55" s="143">
        <f>Caisse!AS57</f>
        <v>0</v>
      </c>
      <c r="BT55" s="144"/>
      <c r="BU55" s="143">
        <f>Caisse!AT57</f>
        <v>0</v>
      </c>
      <c r="BV55" s="144"/>
      <c r="BW55" s="143">
        <f>Caisse!AU57</f>
        <v>0</v>
      </c>
      <c r="BX55" s="144"/>
      <c r="BY55" s="143">
        <f>Caisse!AV57</f>
        <v>0</v>
      </c>
      <c r="BZ55" s="144"/>
      <c r="CA55" s="143">
        <f>Caisse!AW57</f>
        <v>0</v>
      </c>
      <c r="CB55" s="144"/>
    </row>
    <row r="56" spans="1:80" ht="12.75" customHeight="1">
      <c r="A56" s="115">
        <v>43</v>
      </c>
      <c r="B56" s="124" t="str">
        <f>Caisse!B58</f>
        <v>Mise à jour logiciels informatiques</v>
      </c>
      <c r="C56" s="143">
        <f>Caisse!D58</f>
        <v>0</v>
      </c>
      <c r="D56" s="144"/>
      <c r="E56" s="143">
        <f>Caisse!E58</f>
        <v>0</v>
      </c>
      <c r="F56" s="144"/>
      <c r="G56" s="143">
        <f>Caisse!F58</f>
        <v>0</v>
      </c>
      <c r="H56" s="144"/>
      <c r="I56" s="143">
        <f>Caisse!G58</f>
        <v>0</v>
      </c>
      <c r="J56" s="144"/>
      <c r="K56" s="143">
        <f>Caisse!H58</f>
        <v>0</v>
      </c>
      <c r="L56" s="144"/>
      <c r="M56" s="143">
        <f>Caisse!I58</f>
        <v>0</v>
      </c>
      <c r="N56" s="144"/>
      <c r="O56" s="143">
        <f>Caisse!J58</f>
        <v>0</v>
      </c>
      <c r="P56" s="144"/>
      <c r="Q56" s="143">
        <f>Caisse!K58</f>
        <v>0</v>
      </c>
      <c r="R56" s="144"/>
      <c r="S56" s="143">
        <f>Caisse!L58</f>
        <v>0</v>
      </c>
      <c r="T56" s="144"/>
      <c r="U56" s="143">
        <f>Caisse!M58</f>
        <v>0</v>
      </c>
      <c r="V56" s="144"/>
      <c r="W56" s="143">
        <f>Caisse!N58</f>
        <v>0</v>
      </c>
      <c r="X56" s="144"/>
      <c r="Y56" s="143">
        <f>Caisse!O58</f>
        <v>0</v>
      </c>
      <c r="Z56" s="144"/>
      <c r="AA56" s="115"/>
      <c r="AB56" s="115">
        <v>43</v>
      </c>
      <c r="AC56" s="124" t="str">
        <f t="shared" si="8"/>
        <v>Mise à jour logiciels informatiques</v>
      </c>
      <c r="AD56" s="143">
        <f>Caisse!U58</f>
        <v>0</v>
      </c>
      <c r="AE56" s="144"/>
      <c r="AF56" s="143">
        <f>Caisse!V58</f>
        <v>0</v>
      </c>
      <c r="AG56" s="144"/>
      <c r="AH56" s="143">
        <f>Caisse!W58</f>
        <v>0</v>
      </c>
      <c r="AI56" s="144"/>
      <c r="AJ56" s="143">
        <f>Caisse!X58</f>
        <v>0</v>
      </c>
      <c r="AK56" s="144"/>
      <c r="AL56" s="143">
        <f>Caisse!Y58</f>
        <v>0</v>
      </c>
      <c r="AM56" s="144"/>
      <c r="AN56" s="143">
        <f>Caisse!Z58</f>
        <v>0</v>
      </c>
      <c r="AO56" s="144"/>
      <c r="AP56" s="143">
        <f>Caisse!AA58</f>
        <v>0</v>
      </c>
      <c r="AQ56" s="144"/>
      <c r="AR56" s="143">
        <f>Caisse!AB58</f>
        <v>0</v>
      </c>
      <c r="AS56" s="144"/>
      <c r="AT56" s="143">
        <f>Caisse!AC58</f>
        <v>0</v>
      </c>
      <c r="AU56" s="144"/>
      <c r="AV56" s="143">
        <f>Caisse!AD58</f>
        <v>0</v>
      </c>
      <c r="AW56" s="144"/>
      <c r="AX56" s="143">
        <f>Caisse!AE58</f>
        <v>0</v>
      </c>
      <c r="AY56" s="144"/>
      <c r="AZ56" s="143">
        <f>Caisse!AF58</f>
        <v>0</v>
      </c>
      <c r="BA56" s="144"/>
      <c r="BB56" s="115"/>
      <c r="BC56" s="115">
        <v>43</v>
      </c>
      <c r="BD56" s="124" t="str">
        <f t="shared" si="9"/>
        <v>Mise à jour logiciels informatiques</v>
      </c>
      <c r="BE56" s="143">
        <f>Caisse!AL58</f>
        <v>0</v>
      </c>
      <c r="BF56" s="144"/>
      <c r="BG56" s="143">
        <f>Caisse!AM58</f>
        <v>0</v>
      </c>
      <c r="BH56" s="144"/>
      <c r="BI56" s="143">
        <f>Caisse!AN58</f>
        <v>0</v>
      </c>
      <c r="BJ56" s="144"/>
      <c r="BK56" s="143">
        <f>Caisse!AO58</f>
        <v>0</v>
      </c>
      <c r="BL56" s="144"/>
      <c r="BM56" s="143">
        <f>Caisse!AP58</f>
        <v>0</v>
      </c>
      <c r="BN56" s="144"/>
      <c r="BO56" s="143">
        <f>Caisse!AQ58</f>
        <v>0</v>
      </c>
      <c r="BP56" s="144"/>
      <c r="BQ56" s="143">
        <f>Caisse!AR58</f>
        <v>0</v>
      </c>
      <c r="BR56" s="144"/>
      <c r="BS56" s="143">
        <f>Caisse!AS58</f>
        <v>0</v>
      </c>
      <c r="BT56" s="144"/>
      <c r="BU56" s="143">
        <f>Caisse!AT58</f>
        <v>0</v>
      </c>
      <c r="BV56" s="144"/>
      <c r="BW56" s="143">
        <f>Caisse!AU58</f>
        <v>0</v>
      </c>
      <c r="BX56" s="144"/>
      <c r="BY56" s="143">
        <f>Caisse!AV58</f>
        <v>0</v>
      </c>
      <c r="BZ56" s="144"/>
      <c r="CA56" s="143">
        <f>Caisse!AW58</f>
        <v>0</v>
      </c>
      <c r="CB56" s="144"/>
    </row>
    <row r="57" spans="1:80" ht="12.75" customHeight="1">
      <c r="A57" s="115">
        <v>44</v>
      </c>
      <c r="B57" s="124" t="str">
        <f>Caisse!B59</f>
        <v>Honoraires professionnels</v>
      </c>
      <c r="C57" s="143">
        <f>Caisse!D59</f>
        <v>0</v>
      </c>
      <c r="D57" s="144"/>
      <c r="E57" s="143">
        <f>Caisse!E59</f>
        <v>0</v>
      </c>
      <c r="F57" s="144"/>
      <c r="G57" s="143">
        <f>Caisse!F59</f>
        <v>0</v>
      </c>
      <c r="H57" s="144"/>
      <c r="I57" s="143">
        <f>Caisse!G59</f>
        <v>0</v>
      </c>
      <c r="J57" s="144"/>
      <c r="K57" s="143">
        <f>Caisse!H59</f>
        <v>0</v>
      </c>
      <c r="L57" s="144"/>
      <c r="M57" s="143">
        <f>Caisse!I59</f>
        <v>0</v>
      </c>
      <c r="N57" s="144"/>
      <c r="O57" s="143">
        <f>Caisse!J59</f>
        <v>0</v>
      </c>
      <c r="P57" s="144"/>
      <c r="Q57" s="143">
        <f>Caisse!K59</f>
        <v>0</v>
      </c>
      <c r="R57" s="144"/>
      <c r="S57" s="143">
        <f>Caisse!L59</f>
        <v>0</v>
      </c>
      <c r="T57" s="144"/>
      <c r="U57" s="143">
        <f>Caisse!M59</f>
        <v>0</v>
      </c>
      <c r="V57" s="144"/>
      <c r="W57" s="143">
        <f>Caisse!N59</f>
        <v>0</v>
      </c>
      <c r="X57" s="144"/>
      <c r="Y57" s="143">
        <f>Caisse!O59</f>
        <v>0</v>
      </c>
      <c r="Z57" s="144"/>
      <c r="AA57" s="115"/>
      <c r="AB57" s="115">
        <v>44</v>
      </c>
      <c r="AC57" s="124" t="str">
        <f t="shared" si="8"/>
        <v>Honoraires professionnels</v>
      </c>
      <c r="AD57" s="143">
        <f>Caisse!U59</f>
        <v>0</v>
      </c>
      <c r="AE57" s="144"/>
      <c r="AF57" s="143">
        <f>Caisse!V59</f>
        <v>0</v>
      </c>
      <c r="AG57" s="144"/>
      <c r="AH57" s="143">
        <f>Caisse!W59</f>
        <v>0</v>
      </c>
      <c r="AI57" s="144"/>
      <c r="AJ57" s="143">
        <f>Caisse!X59</f>
        <v>0</v>
      </c>
      <c r="AK57" s="144"/>
      <c r="AL57" s="143">
        <f>Caisse!Y59</f>
        <v>0</v>
      </c>
      <c r="AM57" s="144"/>
      <c r="AN57" s="143">
        <f>Caisse!Z59</f>
        <v>0</v>
      </c>
      <c r="AO57" s="144"/>
      <c r="AP57" s="143">
        <f>Caisse!AA59</f>
        <v>0</v>
      </c>
      <c r="AQ57" s="144"/>
      <c r="AR57" s="143">
        <f>Caisse!AB59</f>
        <v>0</v>
      </c>
      <c r="AS57" s="144"/>
      <c r="AT57" s="143">
        <f>Caisse!AC59</f>
        <v>0</v>
      </c>
      <c r="AU57" s="144"/>
      <c r="AV57" s="143">
        <f>Caisse!AD59</f>
        <v>0</v>
      </c>
      <c r="AW57" s="144"/>
      <c r="AX57" s="143">
        <f>Caisse!AE59</f>
        <v>0</v>
      </c>
      <c r="AY57" s="144"/>
      <c r="AZ57" s="143">
        <f>Caisse!AF59</f>
        <v>0</v>
      </c>
      <c r="BA57" s="144"/>
      <c r="BB57" s="115"/>
      <c r="BC57" s="115">
        <v>44</v>
      </c>
      <c r="BD57" s="124" t="str">
        <f t="shared" si="9"/>
        <v>Honoraires professionnels</v>
      </c>
      <c r="BE57" s="143">
        <f>Caisse!AL59</f>
        <v>0</v>
      </c>
      <c r="BF57" s="144"/>
      <c r="BG57" s="143">
        <f>Caisse!AM59</f>
        <v>0</v>
      </c>
      <c r="BH57" s="144"/>
      <c r="BI57" s="143">
        <f>Caisse!AN59</f>
        <v>0</v>
      </c>
      <c r="BJ57" s="144"/>
      <c r="BK57" s="143">
        <f>Caisse!AO59</f>
        <v>0</v>
      </c>
      <c r="BL57" s="144"/>
      <c r="BM57" s="143">
        <f>Caisse!AP59</f>
        <v>0</v>
      </c>
      <c r="BN57" s="144"/>
      <c r="BO57" s="143">
        <f>Caisse!AQ59</f>
        <v>0</v>
      </c>
      <c r="BP57" s="144"/>
      <c r="BQ57" s="143">
        <f>Caisse!AR59</f>
        <v>0</v>
      </c>
      <c r="BR57" s="144"/>
      <c r="BS57" s="143">
        <f>Caisse!AS59</f>
        <v>0</v>
      </c>
      <c r="BT57" s="144"/>
      <c r="BU57" s="143">
        <f>Caisse!AT59</f>
        <v>0</v>
      </c>
      <c r="BV57" s="144"/>
      <c r="BW57" s="143">
        <f>Caisse!AU59</f>
        <v>0</v>
      </c>
      <c r="BX57" s="144"/>
      <c r="BY57" s="143">
        <f>Caisse!AV59</f>
        <v>0</v>
      </c>
      <c r="BZ57" s="144"/>
      <c r="CA57" s="143">
        <f>Caisse!AW59</f>
        <v>0</v>
      </c>
      <c r="CB57" s="144"/>
    </row>
    <row r="58" spans="1:80" ht="12.75" customHeight="1">
      <c r="A58" s="115">
        <v>45</v>
      </c>
      <c r="B58" s="124" t="str">
        <f>Caisse!B60</f>
        <v>Frais d’immatriculation</v>
      </c>
      <c r="C58" s="143">
        <f>Caisse!D60</f>
        <v>0</v>
      </c>
      <c r="D58" s="144"/>
      <c r="E58" s="143">
        <f>Caisse!E60</f>
        <v>0</v>
      </c>
      <c r="F58" s="144"/>
      <c r="G58" s="143">
        <f>Caisse!F60</f>
        <v>0</v>
      </c>
      <c r="H58" s="144"/>
      <c r="I58" s="143">
        <f>Caisse!G60</f>
        <v>0</v>
      </c>
      <c r="J58" s="144"/>
      <c r="K58" s="143">
        <f>Caisse!H60</f>
        <v>0</v>
      </c>
      <c r="L58" s="144"/>
      <c r="M58" s="143">
        <f>Caisse!I60</f>
        <v>0</v>
      </c>
      <c r="N58" s="144"/>
      <c r="O58" s="143">
        <f>Caisse!J60</f>
        <v>0</v>
      </c>
      <c r="P58" s="144"/>
      <c r="Q58" s="143">
        <f>Caisse!K60</f>
        <v>0</v>
      </c>
      <c r="R58" s="144"/>
      <c r="S58" s="143">
        <f>Caisse!L60</f>
        <v>0</v>
      </c>
      <c r="T58" s="144"/>
      <c r="U58" s="143">
        <f>Caisse!M60</f>
        <v>0</v>
      </c>
      <c r="V58" s="144"/>
      <c r="W58" s="143">
        <f>Caisse!N60</f>
        <v>0</v>
      </c>
      <c r="X58" s="144"/>
      <c r="Y58" s="143">
        <f>Caisse!O60</f>
        <v>0</v>
      </c>
      <c r="Z58" s="144"/>
      <c r="AA58" s="115"/>
      <c r="AB58" s="115">
        <v>45</v>
      </c>
      <c r="AC58" s="124" t="str">
        <f t="shared" si="8"/>
        <v>Frais d’immatriculation</v>
      </c>
      <c r="AD58" s="143">
        <f>Caisse!U60</f>
        <v>0</v>
      </c>
      <c r="AE58" s="144"/>
      <c r="AF58" s="143">
        <f>Caisse!V60</f>
        <v>0</v>
      </c>
      <c r="AG58" s="144"/>
      <c r="AH58" s="143">
        <f>Caisse!W60</f>
        <v>0</v>
      </c>
      <c r="AI58" s="144"/>
      <c r="AJ58" s="143">
        <f>Caisse!X60</f>
        <v>0</v>
      </c>
      <c r="AK58" s="144"/>
      <c r="AL58" s="143">
        <f>Caisse!Y60</f>
        <v>0</v>
      </c>
      <c r="AM58" s="144"/>
      <c r="AN58" s="143">
        <f>Caisse!Z60</f>
        <v>0</v>
      </c>
      <c r="AO58" s="144"/>
      <c r="AP58" s="143">
        <f>Caisse!AA60</f>
        <v>0</v>
      </c>
      <c r="AQ58" s="144"/>
      <c r="AR58" s="143">
        <f>Caisse!AB60</f>
        <v>0</v>
      </c>
      <c r="AS58" s="144"/>
      <c r="AT58" s="143">
        <f>Caisse!AC60</f>
        <v>0</v>
      </c>
      <c r="AU58" s="144"/>
      <c r="AV58" s="143">
        <f>Caisse!AD60</f>
        <v>0</v>
      </c>
      <c r="AW58" s="144"/>
      <c r="AX58" s="143">
        <f>Caisse!AE60</f>
        <v>0</v>
      </c>
      <c r="AY58" s="144"/>
      <c r="AZ58" s="143">
        <f>Caisse!AF60</f>
        <v>0</v>
      </c>
      <c r="BA58" s="144"/>
      <c r="BB58" s="115"/>
      <c r="BC58" s="115">
        <v>45</v>
      </c>
      <c r="BD58" s="124" t="str">
        <f t="shared" si="9"/>
        <v>Frais d’immatriculation</v>
      </c>
      <c r="BE58" s="143">
        <f>Caisse!AL60</f>
        <v>0</v>
      </c>
      <c r="BF58" s="144"/>
      <c r="BG58" s="143">
        <f>Caisse!AM60</f>
        <v>0</v>
      </c>
      <c r="BH58" s="144"/>
      <c r="BI58" s="143">
        <f>Caisse!AN60</f>
        <v>0</v>
      </c>
      <c r="BJ58" s="144"/>
      <c r="BK58" s="143">
        <f>Caisse!AO60</f>
        <v>0</v>
      </c>
      <c r="BL58" s="144"/>
      <c r="BM58" s="143">
        <f>Caisse!AP60</f>
        <v>0</v>
      </c>
      <c r="BN58" s="144"/>
      <c r="BO58" s="143">
        <f>Caisse!AQ60</f>
        <v>0</v>
      </c>
      <c r="BP58" s="144"/>
      <c r="BQ58" s="143">
        <f>Caisse!AR60</f>
        <v>0</v>
      </c>
      <c r="BR58" s="144"/>
      <c r="BS58" s="143">
        <f>Caisse!AS60</f>
        <v>0</v>
      </c>
      <c r="BT58" s="144"/>
      <c r="BU58" s="143">
        <f>Caisse!AT60</f>
        <v>0</v>
      </c>
      <c r="BV58" s="144"/>
      <c r="BW58" s="143">
        <f>Caisse!AU60</f>
        <v>0</v>
      </c>
      <c r="BX58" s="144"/>
      <c r="BY58" s="143">
        <f>Caisse!AV60</f>
        <v>0</v>
      </c>
      <c r="BZ58" s="144"/>
      <c r="CA58" s="143">
        <f>Caisse!AW60</f>
        <v>0</v>
      </c>
      <c r="CB58" s="144"/>
    </row>
    <row r="59" spans="1:80" ht="12.75" customHeight="1">
      <c r="A59" s="115">
        <v>46</v>
      </c>
      <c r="B59" s="124" t="str">
        <f>Caisse!B61</f>
        <v>Frais de représentation</v>
      </c>
      <c r="C59" s="143">
        <f>Caisse!D61</f>
        <v>0</v>
      </c>
      <c r="D59" s="144"/>
      <c r="E59" s="143">
        <f>Caisse!E61</f>
        <v>0</v>
      </c>
      <c r="F59" s="144"/>
      <c r="G59" s="143">
        <f>Caisse!F61</f>
        <v>0</v>
      </c>
      <c r="H59" s="144"/>
      <c r="I59" s="143">
        <f>Caisse!G61</f>
        <v>0</v>
      </c>
      <c r="J59" s="144"/>
      <c r="K59" s="143">
        <f>Caisse!H61</f>
        <v>0</v>
      </c>
      <c r="L59" s="144"/>
      <c r="M59" s="143">
        <f>Caisse!I61</f>
        <v>0</v>
      </c>
      <c r="N59" s="144"/>
      <c r="O59" s="143">
        <f>Caisse!J61</f>
        <v>0</v>
      </c>
      <c r="P59" s="144"/>
      <c r="Q59" s="143">
        <f>Caisse!K61</f>
        <v>0</v>
      </c>
      <c r="R59" s="144"/>
      <c r="S59" s="143">
        <f>Caisse!L61</f>
        <v>0</v>
      </c>
      <c r="T59" s="144"/>
      <c r="U59" s="143">
        <f>Caisse!M61</f>
        <v>0</v>
      </c>
      <c r="V59" s="144"/>
      <c r="W59" s="143">
        <f>Caisse!N61</f>
        <v>0</v>
      </c>
      <c r="X59" s="144"/>
      <c r="Y59" s="143">
        <f>Caisse!O61</f>
        <v>0</v>
      </c>
      <c r="Z59" s="144"/>
      <c r="AA59" s="115"/>
      <c r="AB59" s="115">
        <v>46</v>
      </c>
      <c r="AC59" s="124" t="str">
        <f t="shared" si="8"/>
        <v>Frais de représentation</v>
      </c>
      <c r="AD59" s="143">
        <f>Caisse!U61</f>
        <v>0</v>
      </c>
      <c r="AE59" s="144"/>
      <c r="AF59" s="143">
        <f>Caisse!V61</f>
        <v>0</v>
      </c>
      <c r="AG59" s="144"/>
      <c r="AH59" s="143">
        <f>Caisse!W61</f>
        <v>0</v>
      </c>
      <c r="AI59" s="144"/>
      <c r="AJ59" s="143">
        <f>Caisse!X61</f>
        <v>0</v>
      </c>
      <c r="AK59" s="144"/>
      <c r="AL59" s="143">
        <f>Caisse!Y61</f>
        <v>0</v>
      </c>
      <c r="AM59" s="144"/>
      <c r="AN59" s="143">
        <f>Caisse!Z61</f>
        <v>0</v>
      </c>
      <c r="AO59" s="144"/>
      <c r="AP59" s="143">
        <f>Caisse!AA61</f>
        <v>0</v>
      </c>
      <c r="AQ59" s="144"/>
      <c r="AR59" s="143">
        <f>Caisse!AB61</f>
        <v>0</v>
      </c>
      <c r="AS59" s="144"/>
      <c r="AT59" s="143">
        <f>Caisse!AC61</f>
        <v>0</v>
      </c>
      <c r="AU59" s="144"/>
      <c r="AV59" s="143">
        <f>Caisse!AD61</f>
        <v>0</v>
      </c>
      <c r="AW59" s="144"/>
      <c r="AX59" s="143">
        <f>Caisse!AE61</f>
        <v>0</v>
      </c>
      <c r="AY59" s="144"/>
      <c r="AZ59" s="143">
        <f>Caisse!AF61</f>
        <v>0</v>
      </c>
      <c r="BA59" s="144"/>
      <c r="BB59" s="115"/>
      <c r="BC59" s="115">
        <v>46</v>
      </c>
      <c r="BD59" s="124" t="str">
        <f t="shared" si="9"/>
        <v>Frais de représentation</v>
      </c>
      <c r="BE59" s="143">
        <f>Caisse!AL61</f>
        <v>0</v>
      </c>
      <c r="BF59" s="144"/>
      <c r="BG59" s="143">
        <f>Caisse!AM61</f>
        <v>0</v>
      </c>
      <c r="BH59" s="144"/>
      <c r="BI59" s="143">
        <f>Caisse!AN61</f>
        <v>0</v>
      </c>
      <c r="BJ59" s="144"/>
      <c r="BK59" s="143">
        <f>Caisse!AO61</f>
        <v>0</v>
      </c>
      <c r="BL59" s="144"/>
      <c r="BM59" s="143">
        <f>Caisse!AP61</f>
        <v>0</v>
      </c>
      <c r="BN59" s="144"/>
      <c r="BO59" s="143">
        <f>Caisse!AQ61</f>
        <v>0</v>
      </c>
      <c r="BP59" s="144"/>
      <c r="BQ59" s="143">
        <f>Caisse!AR61</f>
        <v>0</v>
      </c>
      <c r="BR59" s="144"/>
      <c r="BS59" s="143">
        <f>Caisse!AS61</f>
        <v>0</v>
      </c>
      <c r="BT59" s="144"/>
      <c r="BU59" s="143">
        <f>Caisse!AT61</f>
        <v>0</v>
      </c>
      <c r="BV59" s="144"/>
      <c r="BW59" s="143">
        <f>Caisse!AU61</f>
        <v>0</v>
      </c>
      <c r="BX59" s="144"/>
      <c r="BY59" s="143">
        <f>Caisse!AV61</f>
        <v>0</v>
      </c>
      <c r="BZ59" s="144"/>
      <c r="CA59" s="143">
        <f>Caisse!AW61</f>
        <v>0</v>
      </c>
      <c r="CB59" s="144"/>
    </row>
    <row r="60" spans="1:80" ht="12.75" customHeight="1">
      <c r="A60" s="115">
        <v>47</v>
      </c>
      <c r="B60" s="124" t="str">
        <f>Caisse!B62</f>
        <v>Déplacements</v>
      </c>
      <c r="C60" s="143">
        <f>Caisse!D62</f>
        <v>0</v>
      </c>
      <c r="D60" s="144"/>
      <c r="E60" s="143">
        <f>Caisse!E62</f>
        <v>0</v>
      </c>
      <c r="F60" s="144"/>
      <c r="G60" s="143">
        <f>Caisse!F62</f>
        <v>0</v>
      </c>
      <c r="H60" s="144"/>
      <c r="I60" s="143">
        <f>Caisse!G62</f>
        <v>0</v>
      </c>
      <c r="J60" s="144"/>
      <c r="K60" s="143">
        <f>Caisse!H62</f>
        <v>0</v>
      </c>
      <c r="L60" s="144"/>
      <c r="M60" s="143">
        <f>Caisse!I62</f>
        <v>0</v>
      </c>
      <c r="N60" s="144"/>
      <c r="O60" s="143">
        <f>Caisse!J62</f>
        <v>0</v>
      </c>
      <c r="P60" s="144"/>
      <c r="Q60" s="143">
        <f>Caisse!K62</f>
        <v>0</v>
      </c>
      <c r="R60" s="144"/>
      <c r="S60" s="143">
        <f>Caisse!L62</f>
        <v>0</v>
      </c>
      <c r="T60" s="144"/>
      <c r="U60" s="143">
        <f>Caisse!M62</f>
        <v>0</v>
      </c>
      <c r="V60" s="144"/>
      <c r="W60" s="143">
        <f>Caisse!N62</f>
        <v>0</v>
      </c>
      <c r="X60" s="144"/>
      <c r="Y60" s="143">
        <f>Caisse!O62</f>
        <v>0</v>
      </c>
      <c r="Z60" s="144"/>
      <c r="AA60" s="115"/>
      <c r="AB60" s="115">
        <v>47</v>
      </c>
      <c r="AC60" s="124" t="str">
        <f t="shared" si="8"/>
        <v>Déplacements</v>
      </c>
      <c r="AD60" s="143">
        <f>Caisse!U62</f>
        <v>0</v>
      </c>
      <c r="AE60" s="144"/>
      <c r="AF60" s="143">
        <f>Caisse!V62</f>
        <v>0</v>
      </c>
      <c r="AG60" s="144"/>
      <c r="AH60" s="143">
        <f>Caisse!W62</f>
        <v>0</v>
      </c>
      <c r="AI60" s="144"/>
      <c r="AJ60" s="143">
        <f>Caisse!X62</f>
        <v>0</v>
      </c>
      <c r="AK60" s="144"/>
      <c r="AL60" s="143">
        <f>Caisse!Y62</f>
        <v>0</v>
      </c>
      <c r="AM60" s="144"/>
      <c r="AN60" s="143">
        <f>Caisse!Z62</f>
        <v>0</v>
      </c>
      <c r="AO60" s="144"/>
      <c r="AP60" s="143">
        <f>Caisse!AA62</f>
        <v>0</v>
      </c>
      <c r="AQ60" s="144"/>
      <c r="AR60" s="143">
        <f>Caisse!AB62</f>
        <v>0</v>
      </c>
      <c r="AS60" s="144"/>
      <c r="AT60" s="143">
        <f>Caisse!AC62</f>
        <v>0</v>
      </c>
      <c r="AU60" s="144"/>
      <c r="AV60" s="143">
        <f>Caisse!AD62</f>
        <v>0</v>
      </c>
      <c r="AW60" s="144"/>
      <c r="AX60" s="143">
        <f>Caisse!AE62</f>
        <v>0</v>
      </c>
      <c r="AY60" s="144"/>
      <c r="AZ60" s="143">
        <f>Caisse!AF62</f>
        <v>0</v>
      </c>
      <c r="BA60" s="144"/>
      <c r="BB60" s="115"/>
      <c r="BC60" s="115">
        <v>47</v>
      </c>
      <c r="BD60" s="124" t="str">
        <f t="shared" si="9"/>
        <v>Déplacements</v>
      </c>
      <c r="BE60" s="143">
        <f>Caisse!AL62</f>
        <v>0</v>
      </c>
      <c r="BF60" s="144"/>
      <c r="BG60" s="143">
        <f>Caisse!AM62</f>
        <v>0</v>
      </c>
      <c r="BH60" s="144"/>
      <c r="BI60" s="143">
        <f>Caisse!AN62</f>
        <v>0</v>
      </c>
      <c r="BJ60" s="144"/>
      <c r="BK60" s="143">
        <f>Caisse!AO62</f>
        <v>0</v>
      </c>
      <c r="BL60" s="144"/>
      <c r="BM60" s="143">
        <f>Caisse!AP62</f>
        <v>0</v>
      </c>
      <c r="BN60" s="144"/>
      <c r="BO60" s="143">
        <f>Caisse!AQ62</f>
        <v>0</v>
      </c>
      <c r="BP60" s="144"/>
      <c r="BQ60" s="143">
        <f>Caisse!AR62</f>
        <v>0</v>
      </c>
      <c r="BR60" s="144"/>
      <c r="BS60" s="143">
        <f>Caisse!AS62</f>
        <v>0</v>
      </c>
      <c r="BT60" s="144"/>
      <c r="BU60" s="143">
        <f>Caisse!AT62</f>
        <v>0</v>
      </c>
      <c r="BV60" s="144"/>
      <c r="BW60" s="143">
        <f>Caisse!AU62</f>
        <v>0</v>
      </c>
      <c r="BX60" s="144"/>
      <c r="BY60" s="143">
        <f>Caisse!AV62</f>
        <v>0</v>
      </c>
      <c r="BZ60" s="144"/>
      <c r="CA60" s="143">
        <f>Caisse!AW62</f>
        <v>0</v>
      </c>
      <c r="CB60" s="144"/>
    </row>
    <row r="61" spans="1:80" ht="12.75" customHeight="1">
      <c r="A61" s="115">
        <v>48</v>
      </c>
      <c r="B61" s="124" t="str">
        <f>Caisse!B63</f>
        <v>Formation</v>
      </c>
      <c r="C61" s="143">
        <f>Caisse!D63</f>
        <v>0</v>
      </c>
      <c r="D61" s="144"/>
      <c r="E61" s="143">
        <f>Caisse!E63</f>
        <v>0</v>
      </c>
      <c r="F61" s="144"/>
      <c r="G61" s="143">
        <f>Caisse!F63</f>
        <v>0</v>
      </c>
      <c r="H61" s="144"/>
      <c r="I61" s="143">
        <f>Caisse!G63</f>
        <v>0</v>
      </c>
      <c r="J61" s="144"/>
      <c r="K61" s="143">
        <f>Caisse!H63</f>
        <v>0</v>
      </c>
      <c r="L61" s="144"/>
      <c r="M61" s="143">
        <f>Caisse!I63</f>
        <v>0</v>
      </c>
      <c r="N61" s="144"/>
      <c r="O61" s="143">
        <f>Caisse!J63</f>
        <v>0</v>
      </c>
      <c r="P61" s="144"/>
      <c r="Q61" s="143">
        <f>Caisse!K63</f>
        <v>0</v>
      </c>
      <c r="R61" s="144"/>
      <c r="S61" s="143">
        <f>Caisse!L63</f>
        <v>0</v>
      </c>
      <c r="T61" s="144"/>
      <c r="U61" s="143">
        <f>Caisse!M63</f>
        <v>0</v>
      </c>
      <c r="V61" s="144"/>
      <c r="W61" s="143">
        <f>Caisse!N63</f>
        <v>0</v>
      </c>
      <c r="X61" s="144"/>
      <c r="Y61" s="143">
        <f>Caisse!O63</f>
        <v>0</v>
      </c>
      <c r="Z61" s="144"/>
      <c r="AA61" s="115"/>
      <c r="AB61" s="115">
        <v>48</v>
      </c>
      <c r="AC61" s="124" t="str">
        <f t="shared" si="8"/>
        <v>Formation</v>
      </c>
      <c r="AD61" s="143">
        <f>Caisse!U63</f>
        <v>0</v>
      </c>
      <c r="AE61" s="144"/>
      <c r="AF61" s="143">
        <f>Caisse!V63</f>
        <v>0</v>
      </c>
      <c r="AG61" s="144"/>
      <c r="AH61" s="143">
        <f>Caisse!W63</f>
        <v>0</v>
      </c>
      <c r="AI61" s="144"/>
      <c r="AJ61" s="143">
        <f>Caisse!X63</f>
        <v>0</v>
      </c>
      <c r="AK61" s="144"/>
      <c r="AL61" s="143">
        <f>Caisse!Y63</f>
        <v>0</v>
      </c>
      <c r="AM61" s="144"/>
      <c r="AN61" s="143">
        <f>Caisse!Z63</f>
        <v>0</v>
      </c>
      <c r="AO61" s="144"/>
      <c r="AP61" s="143">
        <f>Caisse!AA63</f>
        <v>0</v>
      </c>
      <c r="AQ61" s="144"/>
      <c r="AR61" s="143">
        <f>Caisse!AB63</f>
        <v>0</v>
      </c>
      <c r="AS61" s="144"/>
      <c r="AT61" s="143">
        <f>Caisse!AC63</f>
        <v>0</v>
      </c>
      <c r="AU61" s="144"/>
      <c r="AV61" s="143">
        <f>Caisse!AD63</f>
        <v>0</v>
      </c>
      <c r="AW61" s="144"/>
      <c r="AX61" s="143">
        <f>Caisse!AE63</f>
        <v>0</v>
      </c>
      <c r="AY61" s="144"/>
      <c r="AZ61" s="143">
        <f>Caisse!AF63</f>
        <v>0</v>
      </c>
      <c r="BA61" s="144"/>
      <c r="BB61" s="115"/>
      <c r="BC61" s="115">
        <v>48</v>
      </c>
      <c r="BD61" s="124" t="str">
        <f t="shared" si="9"/>
        <v>Formation</v>
      </c>
      <c r="BE61" s="143">
        <f>Caisse!AL63</f>
        <v>0</v>
      </c>
      <c r="BF61" s="144"/>
      <c r="BG61" s="143">
        <f>Caisse!AM63</f>
        <v>0</v>
      </c>
      <c r="BH61" s="144"/>
      <c r="BI61" s="143">
        <f>Caisse!AN63</f>
        <v>0</v>
      </c>
      <c r="BJ61" s="144"/>
      <c r="BK61" s="143">
        <f>Caisse!AO63</f>
        <v>0</v>
      </c>
      <c r="BL61" s="144"/>
      <c r="BM61" s="143">
        <f>Caisse!AP63</f>
        <v>0</v>
      </c>
      <c r="BN61" s="144"/>
      <c r="BO61" s="143">
        <f>Caisse!AQ63</f>
        <v>0</v>
      </c>
      <c r="BP61" s="144"/>
      <c r="BQ61" s="143">
        <f>Caisse!AR63</f>
        <v>0</v>
      </c>
      <c r="BR61" s="144"/>
      <c r="BS61" s="143">
        <f>Caisse!AS63</f>
        <v>0</v>
      </c>
      <c r="BT61" s="144"/>
      <c r="BU61" s="143">
        <f>Caisse!AT63</f>
        <v>0</v>
      </c>
      <c r="BV61" s="144"/>
      <c r="BW61" s="143">
        <f>Caisse!AU63</f>
        <v>0</v>
      </c>
      <c r="BX61" s="144"/>
      <c r="BY61" s="143">
        <f>Caisse!AV63</f>
        <v>0</v>
      </c>
      <c r="BZ61" s="144"/>
      <c r="CA61" s="143">
        <f>Caisse!AW63</f>
        <v>0</v>
      </c>
      <c r="CB61" s="144"/>
    </row>
    <row r="62" spans="1:80" ht="12.75" customHeight="1">
      <c r="A62" s="115">
        <v>49</v>
      </c>
      <c r="B62" s="124" t="str">
        <f>Caisse!B64</f>
        <v>Prélèvement / retrait</v>
      </c>
      <c r="C62" s="143">
        <f>Caisse!D64</f>
        <v>0</v>
      </c>
      <c r="D62" s="144"/>
      <c r="E62" s="143">
        <f>Caisse!E64</f>
        <v>0</v>
      </c>
      <c r="F62" s="144"/>
      <c r="G62" s="143">
        <f>Caisse!F64</f>
        <v>0</v>
      </c>
      <c r="H62" s="144"/>
      <c r="I62" s="143">
        <f>Caisse!G64</f>
        <v>0</v>
      </c>
      <c r="J62" s="144"/>
      <c r="K62" s="143">
        <f>Caisse!H64</f>
        <v>0</v>
      </c>
      <c r="L62" s="144"/>
      <c r="M62" s="143">
        <f>Caisse!I64</f>
        <v>0</v>
      </c>
      <c r="N62" s="144"/>
      <c r="O62" s="143">
        <f>Caisse!J64</f>
        <v>0</v>
      </c>
      <c r="P62" s="144"/>
      <c r="Q62" s="143">
        <f>Caisse!K64</f>
        <v>0</v>
      </c>
      <c r="R62" s="144"/>
      <c r="S62" s="143">
        <f>Caisse!L64</f>
        <v>0</v>
      </c>
      <c r="T62" s="144"/>
      <c r="U62" s="143">
        <f>Caisse!M64</f>
        <v>0</v>
      </c>
      <c r="V62" s="144"/>
      <c r="W62" s="143">
        <f>Caisse!N64</f>
        <v>0</v>
      </c>
      <c r="X62" s="144"/>
      <c r="Y62" s="143">
        <f>Caisse!O64</f>
        <v>0</v>
      </c>
      <c r="Z62" s="144"/>
      <c r="AA62" s="115"/>
      <c r="AB62" s="115">
        <v>49</v>
      </c>
      <c r="AC62" s="124" t="str">
        <f t="shared" si="8"/>
        <v>Prélèvement / retrait</v>
      </c>
      <c r="AD62" s="143">
        <f>Caisse!U64</f>
        <v>0</v>
      </c>
      <c r="AE62" s="144"/>
      <c r="AF62" s="143">
        <f>Caisse!V64</f>
        <v>0</v>
      </c>
      <c r="AG62" s="144"/>
      <c r="AH62" s="143">
        <f>Caisse!W64</f>
        <v>0</v>
      </c>
      <c r="AI62" s="144"/>
      <c r="AJ62" s="143">
        <f>Caisse!X64</f>
        <v>0</v>
      </c>
      <c r="AK62" s="144"/>
      <c r="AL62" s="143">
        <f>Caisse!Y64</f>
        <v>0</v>
      </c>
      <c r="AM62" s="144"/>
      <c r="AN62" s="143">
        <f>Caisse!Z64</f>
        <v>0</v>
      </c>
      <c r="AO62" s="144"/>
      <c r="AP62" s="143">
        <f>Caisse!AA64</f>
        <v>0</v>
      </c>
      <c r="AQ62" s="144"/>
      <c r="AR62" s="143">
        <f>Caisse!AB64</f>
        <v>0</v>
      </c>
      <c r="AS62" s="144"/>
      <c r="AT62" s="143">
        <f>Caisse!AC64</f>
        <v>0</v>
      </c>
      <c r="AU62" s="144"/>
      <c r="AV62" s="143">
        <f>Caisse!AD64</f>
        <v>0</v>
      </c>
      <c r="AW62" s="144"/>
      <c r="AX62" s="143">
        <f>Caisse!AE64</f>
        <v>0</v>
      </c>
      <c r="AY62" s="144"/>
      <c r="AZ62" s="143">
        <f>Caisse!AF64</f>
        <v>0</v>
      </c>
      <c r="BA62" s="144"/>
      <c r="BB62" s="115"/>
      <c r="BC62" s="115">
        <v>49</v>
      </c>
      <c r="BD62" s="124" t="str">
        <f t="shared" si="9"/>
        <v>Prélèvement / retrait</v>
      </c>
      <c r="BE62" s="143">
        <f>Caisse!AL64</f>
        <v>0</v>
      </c>
      <c r="BF62" s="144"/>
      <c r="BG62" s="143">
        <f>Caisse!AM64</f>
        <v>0</v>
      </c>
      <c r="BH62" s="144"/>
      <c r="BI62" s="143">
        <f>Caisse!AN64</f>
        <v>0</v>
      </c>
      <c r="BJ62" s="144"/>
      <c r="BK62" s="143">
        <f>Caisse!AO64</f>
        <v>0</v>
      </c>
      <c r="BL62" s="144"/>
      <c r="BM62" s="143">
        <f>Caisse!AP64</f>
        <v>0</v>
      </c>
      <c r="BN62" s="144"/>
      <c r="BO62" s="143">
        <f>Caisse!AQ64</f>
        <v>0</v>
      </c>
      <c r="BP62" s="144"/>
      <c r="BQ62" s="143">
        <f>Caisse!AR64</f>
        <v>0</v>
      </c>
      <c r="BR62" s="144"/>
      <c r="BS62" s="143">
        <f>Caisse!AS64</f>
        <v>0</v>
      </c>
      <c r="BT62" s="144"/>
      <c r="BU62" s="143">
        <f>Caisse!AT64</f>
        <v>0</v>
      </c>
      <c r="BV62" s="144"/>
      <c r="BW62" s="143">
        <f>Caisse!AU64</f>
        <v>0</v>
      </c>
      <c r="BX62" s="144"/>
      <c r="BY62" s="143">
        <f>Caisse!AV64</f>
        <v>0</v>
      </c>
      <c r="BZ62" s="144"/>
      <c r="CA62" s="143">
        <f>Caisse!AW64</f>
        <v>0</v>
      </c>
      <c r="CB62" s="144"/>
    </row>
    <row r="63" spans="1:80" ht="12.75" customHeight="1">
      <c r="A63" s="115">
        <v>50</v>
      </c>
      <c r="B63" s="124" t="str">
        <f>Caisse!B65</f>
        <v>Frais d'ouverture de dossier</v>
      </c>
      <c r="C63" s="143">
        <f>Caisse!D65</f>
        <v>0</v>
      </c>
      <c r="D63" s="144"/>
      <c r="E63" s="143">
        <f>Caisse!E65</f>
        <v>0</v>
      </c>
      <c r="F63" s="144"/>
      <c r="G63" s="143">
        <f>Caisse!F65</f>
        <v>0</v>
      </c>
      <c r="H63" s="144"/>
      <c r="I63" s="143">
        <f>Caisse!G65</f>
        <v>0</v>
      </c>
      <c r="J63" s="144"/>
      <c r="K63" s="143">
        <f>Caisse!H65</f>
        <v>0</v>
      </c>
      <c r="L63" s="144"/>
      <c r="M63" s="143">
        <f>Caisse!I65</f>
        <v>0</v>
      </c>
      <c r="N63" s="144"/>
      <c r="O63" s="143">
        <f>Caisse!J65</f>
        <v>0</v>
      </c>
      <c r="P63" s="144"/>
      <c r="Q63" s="143">
        <f>Caisse!K65</f>
        <v>0</v>
      </c>
      <c r="R63" s="144"/>
      <c r="S63" s="143">
        <f>Caisse!L65</f>
        <v>0</v>
      </c>
      <c r="T63" s="144"/>
      <c r="U63" s="143">
        <f>Caisse!M65</f>
        <v>0</v>
      </c>
      <c r="V63" s="144"/>
      <c r="W63" s="143">
        <f>Caisse!N65</f>
        <v>0</v>
      </c>
      <c r="X63" s="144"/>
      <c r="Y63" s="143">
        <f>Caisse!O65</f>
        <v>0</v>
      </c>
      <c r="Z63" s="144"/>
      <c r="AA63" s="115"/>
      <c r="AB63" s="115">
        <v>50</v>
      </c>
      <c r="AC63" s="124" t="str">
        <f t="shared" si="8"/>
        <v>Frais d'ouverture de dossier</v>
      </c>
      <c r="AD63" s="143">
        <f>Caisse!U65</f>
        <v>0</v>
      </c>
      <c r="AE63" s="144"/>
      <c r="AF63" s="143">
        <f>Caisse!V65</f>
        <v>0</v>
      </c>
      <c r="AG63" s="144"/>
      <c r="AH63" s="143">
        <f>Caisse!W65</f>
        <v>0</v>
      </c>
      <c r="AI63" s="144"/>
      <c r="AJ63" s="143">
        <f>Caisse!X65</f>
        <v>0</v>
      </c>
      <c r="AK63" s="144"/>
      <c r="AL63" s="143">
        <f>Caisse!Y65</f>
        <v>0</v>
      </c>
      <c r="AM63" s="144"/>
      <c r="AN63" s="143">
        <f>Caisse!Z65</f>
        <v>0</v>
      </c>
      <c r="AO63" s="144"/>
      <c r="AP63" s="143">
        <f>Caisse!AA65</f>
        <v>0</v>
      </c>
      <c r="AQ63" s="144"/>
      <c r="AR63" s="143">
        <f>Caisse!AB65</f>
        <v>0</v>
      </c>
      <c r="AS63" s="144"/>
      <c r="AT63" s="143">
        <f>Caisse!AC65</f>
        <v>0</v>
      </c>
      <c r="AU63" s="144"/>
      <c r="AV63" s="143">
        <f>Caisse!AD65</f>
        <v>0</v>
      </c>
      <c r="AW63" s="144"/>
      <c r="AX63" s="143">
        <f>Caisse!AE65</f>
        <v>0</v>
      </c>
      <c r="AY63" s="144"/>
      <c r="AZ63" s="143">
        <f>Caisse!AF65</f>
        <v>0</v>
      </c>
      <c r="BA63" s="144"/>
      <c r="BB63" s="115"/>
      <c r="BC63" s="115">
        <v>50</v>
      </c>
      <c r="BD63" s="124" t="str">
        <f t="shared" si="9"/>
        <v>Frais d'ouverture de dossier</v>
      </c>
      <c r="BE63" s="143">
        <f>Caisse!AL65</f>
        <v>0</v>
      </c>
      <c r="BF63" s="144"/>
      <c r="BG63" s="143">
        <f>Caisse!AM65</f>
        <v>0</v>
      </c>
      <c r="BH63" s="144"/>
      <c r="BI63" s="143">
        <f>Caisse!AN65</f>
        <v>0</v>
      </c>
      <c r="BJ63" s="144"/>
      <c r="BK63" s="143">
        <f>Caisse!AO65</f>
        <v>0</v>
      </c>
      <c r="BL63" s="144"/>
      <c r="BM63" s="143">
        <f>Caisse!AP65</f>
        <v>0</v>
      </c>
      <c r="BN63" s="144"/>
      <c r="BO63" s="143">
        <f>Caisse!AQ65</f>
        <v>0</v>
      </c>
      <c r="BP63" s="144"/>
      <c r="BQ63" s="143">
        <f>Caisse!AR65</f>
        <v>0</v>
      </c>
      <c r="BR63" s="144"/>
      <c r="BS63" s="143">
        <f>Caisse!AS65</f>
        <v>0</v>
      </c>
      <c r="BT63" s="144"/>
      <c r="BU63" s="143">
        <f>Caisse!AT65</f>
        <v>0</v>
      </c>
      <c r="BV63" s="144"/>
      <c r="BW63" s="143">
        <f>Caisse!AU65</f>
        <v>0</v>
      </c>
      <c r="BX63" s="144"/>
      <c r="BY63" s="143">
        <f>Caisse!AV65</f>
        <v>0</v>
      </c>
      <c r="BZ63" s="144"/>
      <c r="CA63" s="143">
        <f>Caisse!AW65</f>
        <v>0</v>
      </c>
      <c r="CB63" s="144"/>
    </row>
    <row r="64" spans="1:80" ht="12.75" customHeight="1">
      <c r="A64" s="115">
        <v>51</v>
      </c>
      <c r="B64" s="124" t="str">
        <f>Caisse!B66</f>
        <v>Frais bancaires</v>
      </c>
      <c r="C64" s="143">
        <f>Caisse!D66</f>
        <v>0</v>
      </c>
      <c r="D64" s="144"/>
      <c r="E64" s="143">
        <f>Caisse!E66</f>
        <v>0</v>
      </c>
      <c r="F64" s="144"/>
      <c r="G64" s="143">
        <f>Caisse!F66</f>
        <v>0</v>
      </c>
      <c r="H64" s="144"/>
      <c r="I64" s="143">
        <f>Caisse!G66</f>
        <v>0</v>
      </c>
      <c r="J64" s="144"/>
      <c r="K64" s="143">
        <f>Caisse!H66</f>
        <v>0</v>
      </c>
      <c r="L64" s="144"/>
      <c r="M64" s="143">
        <f>Caisse!I66</f>
        <v>0</v>
      </c>
      <c r="N64" s="144"/>
      <c r="O64" s="143">
        <f>Caisse!J66</f>
        <v>0</v>
      </c>
      <c r="P64" s="144"/>
      <c r="Q64" s="143">
        <f>Caisse!K66</f>
        <v>0</v>
      </c>
      <c r="R64" s="144"/>
      <c r="S64" s="143">
        <f>Caisse!L66</f>
        <v>0</v>
      </c>
      <c r="T64" s="144"/>
      <c r="U64" s="143">
        <f>Caisse!M66</f>
        <v>0</v>
      </c>
      <c r="V64" s="144"/>
      <c r="W64" s="143">
        <f>Caisse!N66</f>
        <v>0</v>
      </c>
      <c r="X64" s="144"/>
      <c r="Y64" s="143">
        <f>Caisse!O66</f>
        <v>0</v>
      </c>
      <c r="Z64" s="144"/>
      <c r="AA64" s="115"/>
      <c r="AB64" s="115">
        <v>51</v>
      </c>
      <c r="AC64" s="124" t="str">
        <f t="shared" si="8"/>
        <v>Frais bancaires</v>
      </c>
      <c r="AD64" s="143">
        <f>Caisse!U66</f>
        <v>0</v>
      </c>
      <c r="AE64" s="144"/>
      <c r="AF64" s="143">
        <f>Caisse!V66</f>
        <v>0</v>
      </c>
      <c r="AG64" s="144"/>
      <c r="AH64" s="143">
        <f>Caisse!W66</f>
        <v>0</v>
      </c>
      <c r="AI64" s="144"/>
      <c r="AJ64" s="143">
        <f>Caisse!X66</f>
        <v>0</v>
      </c>
      <c r="AK64" s="144"/>
      <c r="AL64" s="143">
        <f>Caisse!Y66</f>
        <v>0</v>
      </c>
      <c r="AM64" s="144"/>
      <c r="AN64" s="143">
        <f>Caisse!Z66</f>
        <v>0</v>
      </c>
      <c r="AO64" s="144"/>
      <c r="AP64" s="143">
        <f>Caisse!AA66</f>
        <v>0</v>
      </c>
      <c r="AQ64" s="144"/>
      <c r="AR64" s="143">
        <f>Caisse!AB66</f>
        <v>0</v>
      </c>
      <c r="AS64" s="144"/>
      <c r="AT64" s="143">
        <f>Caisse!AC66</f>
        <v>0</v>
      </c>
      <c r="AU64" s="144"/>
      <c r="AV64" s="143">
        <f>Caisse!AD66</f>
        <v>0</v>
      </c>
      <c r="AW64" s="144"/>
      <c r="AX64" s="143">
        <f>Caisse!AE66</f>
        <v>0</v>
      </c>
      <c r="AY64" s="144"/>
      <c r="AZ64" s="143">
        <f>Caisse!AF66</f>
        <v>0</v>
      </c>
      <c r="BA64" s="144"/>
      <c r="BB64" s="115"/>
      <c r="BC64" s="115">
        <v>51</v>
      </c>
      <c r="BD64" s="124" t="str">
        <f t="shared" si="9"/>
        <v>Frais bancaires</v>
      </c>
      <c r="BE64" s="143">
        <f>Caisse!AL66</f>
        <v>0</v>
      </c>
      <c r="BF64" s="144"/>
      <c r="BG64" s="143">
        <f>Caisse!AM66</f>
        <v>0</v>
      </c>
      <c r="BH64" s="144"/>
      <c r="BI64" s="143">
        <f>Caisse!AN66</f>
        <v>0</v>
      </c>
      <c r="BJ64" s="144"/>
      <c r="BK64" s="143">
        <f>Caisse!AO66</f>
        <v>0</v>
      </c>
      <c r="BL64" s="144"/>
      <c r="BM64" s="143">
        <f>Caisse!AP66</f>
        <v>0</v>
      </c>
      <c r="BN64" s="144"/>
      <c r="BO64" s="143">
        <f>Caisse!AQ66</f>
        <v>0</v>
      </c>
      <c r="BP64" s="144"/>
      <c r="BQ64" s="143">
        <f>Caisse!AR66</f>
        <v>0</v>
      </c>
      <c r="BR64" s="144"/>
      <c r="BS64" s="143">
        <f>Caisse!AS66</f>
        <v>0</v>
      </c>
      <c r="BT64" s="144"/>
      <c r="BU64" s="143">
        <f>Caisse!AT66</f>
        <v>0</v>
      </c>
      <c r="BV64" s="144"/>
      <c r="BW64" s="143">
        <f>Caisse!AU66</f>
        <v>0</v>
      </c>
      <c r="BX64" s="144"/>
      <c r="BY64" s="143">
        <f>Caisse!AV66</f>
        <v>0</v>
      </c>
      <c r="BZ64" s="144"/>
      <c r="CA64" s="143">
        <f>Caisse!AW66</f>
        <v>0</v>
      </c>
      <c r="CB64" s="144"/>
    </row>
    <row r="65" spans="1:80" ht="12.75" customHeight="1">
      <c r="A65" s="115">
        <v>52</v>
      </c>
      <c r="B65" s="124" t="str">
        <f>Caisse!B67</f>
        <v>Divers</v>
      </c>
      <c r="C65" s="143">
        <f>Caisse!D67</f>
        <v>0</v>
      </c>
      <c r="D65" s="144"/>
      <c r="E65" s="143">
        <f>Caisse!E67</f>
        <v>0</v>
      </c>
      <c r="F65" s="144"/>
      <c r="G65" s="143">
        <f>Caisse!F67</f>
        <v>0</v>
      </c>
      <c r="H65" s="144"/>
      <c r="I65" s="143">
        <f>Caisse!G67</f>
        <v>0</v>
      </c>
      <c r="J65" s="144"/>
      <c r="K65" s="143">
        <f>Caisse!H67</f>
        <v>0</v>
      </c>
      <c r="L65" s="144"/>
      <c r="M65" s="143">
        <f>Caisse!I67</f>
        <v>0</v>
      </c>
      <c r="N65" s="144"/>
      <c r="O65" s="143">
        <f>Caisse!J67</f>
        <v>0</v>
      </c>
      <c r="P65" s="144"/>
      <c r="Q65" s="143">
        <f>Caisse!K67</f>
        <v>0</v>
      </c>
      <c r="R65" s="144"/>
      <c r="S65" s="143">
        <f>Caisse!L67</f>
        <v>0</v>
      </c>
      <c r="T65" s="144"/>
      <c r="U65" s="143">
        <f>Caisse!M67</f>
        <v>0</v>
      </c>
      <c r="V65" s="144"/>
      <c r="W65" s="143">
        <f>Caisse!N67</f>
        <v>0</v>
      </c>
      <c r="X65" s="144"/>
      <c r="Y65" s="143">
        <f>Caisse!O67</f>
        <v>0</v>
      </c>
      <c r="Z65" s="144"/>
      <c r="AA65" s="115"/>
      <c r="AB65" s="115">
        <v>52</v>
      </c>
      <c r="AC65" s="124" t="str">
        <f t="shared" si="8"/>
        <v>Divers</v>
      </c>
      <c r="AD65" s="143">
        <f>Caisse!U67</f>
        <v>0</v>
      </c>
      <c r="AE65" s="144"/>
      <c r="AF65" s="143">
        <f>Caisse!V67</f>
        <v>0</v>
      </c>
      <c r="AG65" s="144"/>
      <c r="AH65" s="143">
        <f>Caisse!W67</f>
        <v>0</v>
      </c>
      <c r="AI65" s="144"/>
      <c r="AJ65" s="143">
        <f>Caisse!X67</f>
        <v>0</v>
      </c>
      <c r="AK65" s="144"/>
      <c r="AL65" s="143">
        <f>Caisse!Y67</f>
        <v>0</v>
      </c>
      <c r="AM65" s="144"/>
      <c r="AN65" s="143">
        <f>Caisse!Z67</f>
        <v>0</v>
      </c>
      <c r="AO65" s="144"/>
      <c r="AP65" s="143">
        <f>Caisse!AA67</f>
        <v>0</v>
      </c>
      <c r="AQ65" s="144"/>
      <c r="AR65" s="143">
        <f>Caisse!AB67</f>
        <v>0</v>
      </c>
      <c r="AS65" s="144"/>
      <c r="AT65" s="143">
        <f>Caisse!AC67</f>
        <v>0</v>
      </c>
      <c r="AU65" s="144"/>
      <c r="AV65" s="143">
        <f>Caisse!AD67</f>
        <v>0</v>
      </c>
      <c r="AW65" s="144"/>
      <c r="AX65" s="143">
        <f>Caisse!AE67</f>
        <v>0</v>
      </c>
      <c r="AY65" s="144"/>
      <c r="AZ65" s="143">
        <f>Caisse!AF67</f>
        <v>0</v>
      </c>
      <c r="BA65" s="144"/>
      <c r="BB65" s="115"/>
      <c r="BC65" s="115">
        <v>52</v>
      </c>
      <c r="BD65" s="124" t="str">
        <f t="shared" si="9"/>
        <v>Divers</v>
      </c>
      <c r="BE65" s="143">
        <f>Caisse!AL67</f>
        <v>0</v>
      </c>
      <c r="BF65" s="144"/>
      <c r="BG65" s="143">
        <f>Caisse!AM67</f>
        <v>0</v>
      </c>
      <c r="BH65" s="144"/>
      <c r="BI65" s="143">
        <f>Caisse!AN67</f>
        <v>0</v>
      </c>
      <c r="BJ65" s="144"/>
      <c r="BK65" s="143">
        <f>Caisse!AO67</f>
        <v>0</v>
      </c>
      <c r="BL65" s="144"/>
      <c r="BM65" s="143">
        <f>Caisse!AP67</f>
        <v>0</v>
      </c>
      <c r="BN65" s="144"/>
      <c r="BO65" s="143">
        <f>Caisse!AQ67</f>
        <v>0</v>
      </c>
      <c r="BP65" s="144"/>
      <c r="BQ65" s="143">
        <f>Caisse!AR67</f>
        <v>0</v>
      </c>
      <c r="BR65" s="144"/>
      <c r="BS65" s="143">
        <f>Caisse!AS67</f>
        <v>0</v>
      </c>
      <c r="BT65" s="144"/>
      <c r="BU65" s="143">
        <f>Caisse!AT67</f>
        <v>0</v>
      </c>
      <c r="BV65" s="144"/>
      <c r="BW65" s="143">
        <f>Caisse!AU67</f>
        <v>0</v>
      </c>
      <c r="BX65" s="144"/>
      <c r="BY65" s="143">
        <f>Caisse!AV67</f>
        <v>0</v>
      </c>
      <c r="BZ65" s="144"/>
      <c r="CA65" s="143">
        <f>Caisse!AW67</f>
        <v>0</v>
      </c>
      <c r="CB65" s="144"/>
    </row>
    <row r="66" spans="1:80" ht="12.75" customHeight="1">
      <c r="A66" s="115">
        <v>53</v>
      </c>
      <c r="B66" s="124" t="str">
        <f>Caisse!B68</f>
        <v>Emprunt CT capital</v>
      </c>
      <c r="C66" s="143">
        <f>Caisse!D68</f>
        <v>0</v>
      </c>
      <c r="D66" s="144"/>
      <c r="E66" s="143">
        <f>Caisse!E68</f>
        <v>0</v>
      </c>
      <c r="F66" s="144"/>
      <c r="G66" s="143">
        <f>Caisse!F68</f>
        <v>0</v>
      </c>
      <c r="H66" s="144"/>
      <c r="I66" s="143">
        <f>Caisse!G68</f>
        <v>0</v>
      </c>
      <c r="J66" s="144"/>
      <c r="K66" s="143">
        <f>Caisse!H68</f>
        <v>0</v>
      </c>
      <c r="L66" s="144"/>
      <c r="M66" s="143">
        <f>Caisse!I68</f>
        <v>0</v>
      </c>
      <c r="N66" s="144"/>
      <c r="O66" s="143">
        <f>Caisse!J68</f>
        <v>0</v>
      </c>
      <c r="P66" s="144"/>
      <c r="Q66" s="143">
        <f>Caisse!K68</f>
        <v>0</v>
      </c>
      <c r="R66" s="144"/>
      <c r="S66" s="143">
        <f>Caisse!L68</f>
        <v>0</v>
      </c>
      <c r="T66" s="144"/>
      <c r="U66" s="143">
        <f>Caisse!M68</f>
        <v>0</v>
      </c>
      <c r="V66" s="144"/>
      <c r="W66" s="143">
        <f>Caisse!N68</f>
        <v>0</v>
      </c>
      <c r="X66" s="144"/>
      <c r="Y66" s="143">
        <f>Caisse!O68</f>
        <v>0</v>
      </c>
      <c r="Z66" s="144"/>
      <c r="AA66" s="115"/>
      <c r="AB66" s="115">
        <v>53</v>
      </c>
      <c r="AC66" s="124" t="str">
        <f t="shared" si="8"/>
        <v>Emprunt CT capital</v>
      </c>
      <c r="AD66" s="143">
        <f>Caisse!U68</f>
        <v>0</v>
      </c>
      <c r="AE66" s="144"/>
      <c r="AF66" s="143">
        <f>Caisse!V68</f>
        <v>0</v>
      </c>
      <c r="AG66" s="144"/>
      <c r="AH66" s="143">
        <f>Caisse!W68</f>
        <v>0</v>
      </c>
      <c r="AI66" s="144"/>
      <c r="AJ66" s="143">
        <f>Caisse!X68</f>
        <v>0</v>
      </c>
      <c r="AK66" s="144"/>
      <c r="AL66" s="143">
        <f>Caisse!Y68</f>
        <v>0</v>
      </c>
      <c r="AM66" s="144"/>
      <c r="AN66" s="143">
        <f>Caisse!Z68</f>
        <v>0</v>
      </c>
      <c r="AO66" s="144"/>
      <c r="AP66" s="143">
        <f>Caisse!AA68</f>
        <v>0</v>
      </c>
      <c r="AQ66" s="144"/>
      <c r="AR66" s="143">
        <f>Caisse!AB68</f>
        <v>0</v>
      </c>
      <c r="AS66" s="144"/>
      <c r="AT66" s="143">
        <f>Caisse!AC68</f>
        <v>0</v>
      </c>
      <c r="AU66" s="144"/>
      <c r="AV66" s="143">
        <f>Caisse!AD68</f>
        <v>0</v>
      </c>
      <c r="AW66" s="144"/>
      <c r="AX66" s="143">
        <f>Caisse!AE68</f>
        <v>0</v>
      </c>
      <c r="AY66" s="144"/>
      <c r="AZ66" s="143">
        <f>Caisse!AF68</f>
        <v>0</v>
      </c>
      <c r="BA66" s="144"/>
      <c r="BB66" s="115"/>
      <c r="BC66" s="115">
        <v>53</v>
      </c>
      <c r="BD66" s="124" t="str">
        <f t="shared" si="9"/>
        <v>Emprunt CT capital</v>
      </c>
      <c r="BE66" s="143">
        <f>Caisse!AL68</f>
        <v>0</v>
      </c>
      <c r="BF66" s="144"/>
      <c r="BG66" s="143">
        <f>Caisse!AM68</f>
        <v>0</v>
      </c>
      <c r="BH66" s="144"/>
      <c r="BI66" s="143">
        <f>Caisse!AN68</f>
        <v>0</v>
      </c>
      <c r="BJ66" s="144"/>
      <c r="BK66" s="143">
        <f>Caisse!AO68</f>
        <v>0</v>
      </c>
      <c r="BL66" s="144"/>
      <c r="BM66" s="143">
        <f>Caisse!AP68</f>
        <v>0</v>
      </c>
      <c r="BN66" s="144"/>
      <c r="BO66" s="143">
        <f>Caisse!AQ68</f>
        <v>0</v>
      </c>
      <c r="BP66" s="144"/>
      <c r="BQ66" s="143">
        <f>Caisse!AR68</f>
        <v>0</v>
      </c>
      <c r="BR66" s="144"/>
      <c r="BS66" s="143">
        <f>Caisse!AS68</f>
        <v>0</v>
      </c>
      <c r="BT66" s="144"/>
      <c r="BU66" s="143">
        <f>Caisse!AT68</f>
        <v>0</v>
      </c>
      <c r="BV66" s="144"/>
      <c r="BW66" s="143">
        <f>Caisse!AU68</f>
        <v>0</v>
      </c>
      <c r="BX66" s="144"/>
      <c r="BY66" s="143">
        <f>Caisse!AV68</f>
        <v>0</v>
      </c>
      <c r="BZ66" s="144"/>
      <c r="CA66" s="143">
        <f>Caisse!AW68</f>
        <v>0</v>
      </c>
      <c r="CB66" s="144"/>
    </row>
    <row r="67" spans="1:80" ht="12.75" customHeight="1">
      <c r="A67" s="115">
        <v>54</v>
      </c>
      <c r="B67" s="124" t="str">
        <f>Caisse!B69</f>
        <v>Emprunt CT intérêt</v>
      </c>
      <c r="C67" s="143">
        <f>Caisse!D69</f>
        <v>0</v>
      </c>
      <c r="D67" s="144"/>
      <c r="E67" s="143">
        <f>Caisse!E69</f>
        <v>0</v>
      </c>
      <c r="F67" s="92"/>
      <c r="G67" s="143">
        <f>Caisse!F69</f>
        <v>0</v>
      </c>
      <c r="H67" s="144"/>
      <c r="I67" s="143">
        <f>Caisse!G69</f>
        <v>0</v>
      </c>
      <c r="J67" s="144"/>
      <c r="K67" s="143">
        <f>Caisse!H69</f>
        <v>0</v>
      </c>
      <c r="L67" s="144"/>
      <c r="M67" s="143">
        <f>Caisse!I69</f>
        <v>0</v>
      </c>
      <c r="N67" s="144"/>
      <c r="O67" s="143">
        <f>Caisse!J69</f>
        <v>0</v>
      </c>
      <c r="P67" s="144"/>
      <c r="Q67" s="143">
        <f>Caisse!K69</f>
        <v>0</v>
      </c>
      <c r="R67" s="144"/>
      <c r="S67" s="143">
        <f>Caisse!L69</f>
        <v>0</v>
      </c>
      <c r="T67" s="144"/>
      <c r="U67" s="143">
        <f>Caisse!M69</f>
        <v>0</v>
      </c>
      <c r="V67" s="144"/>
      <c r="W67" s="143">
        <f>Caisse!N69</f>
        <v>0</v>
      </c>
      <c r="X67" s="144"/>
      <c r="Y67" s="143">
        <f>Caisse!O69</f>
        <v>0</v>
      </c>
      <c r="Z67" s="144"/>
      <c r="AA67" s="115"/>
      <c r="AB67" s="115">
        <v>54</v>
      </c>
      <c r="AC67" s="124" t="str">
        <f t="shared" si="8"/>
        <v>Emprunt CT intérêt</v>
      </c>
      <c r="AD67" s="143">
        <f>Caisse!U69</f>
        <v>0</v>
      </c>
      <c r="AE67" s="144"/>
      <c r="AF67" s="143">
        <f>Caisse!V69</f>
        <v>0</v>
      </c>
      <c r="AG67" s="144"/>
      <c r="AH67" s="143">
        <f>Caisse!W69</f>
        <v>0</v>
      </c>
      <c r="AI67" s="144"/>
      <c r="AJ67" s="143">
        <f>Caisse!X69</f>
        <v>0</v>
      </c>
      <c r="AK67" s="144"/>
      <c r="AL67" s="143">
        <f>Caisse!Y69</f>
        <v>0</v>
      </c>
      <c r="AM67" s="144"/>
      <c r="AN67" s="143">
        <f>Caisse!Z69</f>
        <v>0</v>
      </c>
      <c r="AO67" s="144"/>
      <c r="AP67" s="143">
        <f>Caisse!AA69</f>
        <v>0</v>
      </c>
      <c r="AQ67" s="144"/>
      <c r="AR67" s="143">
        <f>Caisse!AB69</f>
        <v>0</v>
      </c>
      <c r="AS67" s="144"/>
      <c r="AT67" s="143">
        <f>Caisse!AC69</f>
        <v>0</v>
      </c>
      <c r="AU67" s="144"/>
      <c r="AV67" s="143">
        <f>Caisse!AD69</f>
        <v>0</v>
      </c>
      <c r="AW67" s="144"/>
      <c r="AX67" s="143">
        <f>Caisse!AE69</f>
        <v>0</v>
      </c>
      <c r="AY67" s="144"/>
      <c r="AZ67" s="143">
        <f>Caisse!AF69</f>
        <v>0</v>
      </c>
      <c r="BA67" s="144"/>
      <c r="BB67" s="115"/>
      <c r="BC67" s="115">
        <v>54</v>
      </c>
      <c r="BD67" s="124" t="str">
        <f t="shared" si="9"/>
        <v>Emprunt CT intérêt</v>
      </c>
      <c r="BE67" s="143">
        <f>Caisse!AL69</f>
        <v>0</v>
      </c>
      <c r="BF67" s="144"/>
      <c r="BG67" s="143">
        <f>Caisse!AM69</f>
        <v>0</v>
      </c>
      <c r="BH67" s="144"/>
      <c r="BI67" s="143">
        <f>Caisse!AN69</f>
        <v>0</v>
      </c>
      <c r="BJ67" s="144"/>
      <c r="BK67" s="143">
        <f>Caisse!AO69</f>
        <v>0</v>
      </c>
      <c r="BL67" s="144"/>
      <c r="BM67" s="143">
        <f>Caisse!AP69</f>
        <v>0</v>
      </c>
      <c r="BN67" s="144"/>
      <c r="BO67" s="143">
        <f>Caisse!AQ69</f>
        <v>0</v>
      </c>
      <c r="BP67" s="144"/>
      <c r="BQ67" s="143">
        <f>Caisse!AR69</f>
        <v>0</v>
      </c>
      <c r="BR67" s="144"/>
      <c r="BS67" s="143">
        <f>Caisse!AS69</f>
        <v>0</v>
      </c>
      <c r="BT67" s="144"/>
      <c r="BU67" s="143">
        <f>Caisse!AT69</f>
        <v>0</v>
      </c>
      <c r="BV67" s="144"/>
      <c r="BW67" s="143">
        <f>Caisse!AU69</f>
        <v>0</v>
      </c>
      <c r="BX67" s="144"/>
      <c r="BY67" s="143">
        <f>Caisse!AV69</f>
        <v>0</v>
      </c>
      <c r="BZ67" s="144"/>
      <c r="CA67" s="143">
        <f>Caisse!AW69</f>
        <v>0</v>
      </c>
      <c r="CB67" s="144"/>
    </row>
    <row r="68" spans="1:80" ht="12.75" customHeight="1">
      <c r="A68" s="115">
        <v>55</v>
      </c>
      <c r="B68" s="124" t="str">
        <f>Caisse!B70</f>
        <v>Emprunt LT Capital</v>
      </c>
      <c r="C68" s="143">
        <f>Caisse!D70</f>
        <v>0</v>
      </c>
      <c r="D68" s="135"/>
      <c r="E68" s="143">
        <f>Caisse!E70</f>
        <v>0</v>
      </c>
      <c r="G68" s="143">
        <f>Caisse!F70</f>
        <v>0</v>
      </c>
      <c r="H68" s="144"/>
      <c r="I68" s="143">
        <f>Caisse!G70</f>
        <v>0</v>
      </c>
      <c r="J68" s="144"/>
      <c r="K68" s="143">
        <f>Caisse!H70</f>
        <v>0</v>
      </c>
      <c r="L68" s="144"/>
      <c r="M68" s="143">
        <f>Caisse!I70</f>
        <v>0</v>
      </c>
      <c r="N68" s="144"/>
      <c r="O68" s="143">
        <f>Caisse!J70</f>
        <v>0</v>
      </c>
      <c r="P68" s="144"/>
      <c r="Q68" s="143">
        <f>Caisse!K70</f>
        <v>0</v>
      </c>
      <c r="R68" s="144"/>
      <c r="S68" s="143">
        <f>Caisse!L70</f>
        <v>0</v>
      </c>
      <c r="T68" s="144"/>
      <c r="U68" s="143">
        <f>Caisse!M70</f>
        <v>0</v>
      </c>
      <c r="V68" s="144"/>
      <c r="W68" s="143">
        <f>Caisse!N70</f>
        <v>0</v>
      </c>
      <c r="X68" s="144"/>
      <c r="Y68" s="143">
        <f>Caisse!O70</f>
        <v>0</v>
      </c>
      <c r="Z68" s="144"/>
      <c r="AA68" s="115"/>
      <c r="AB68" s="115">
        <v>55</v>
      </c>
      <c r="AC68" s="124" t="str">
        <f t="shared" si="8"/>
        <v>Emprunt LT Capital</v>
      </c>
      <c r="AD68" s="143">
        <f>Caisse!U70</f>
        <v>0</v>
      </c>
      <c r="AE68" s="144"/>
      <c r="AF68" s="143">
        <f>Caisse!V70</f>
        <v>0</v>
      </c>
      <c r="AG68" s="144"/>
      <c r="AH68" s="143">
        <f>Caisse!W70</f>
        <v>0</v>
      </c>
      <c r="AI68" s="144"/>
      <c r="AJ68" s="143">
        <f>Caisse!X70</f>
        <v>0</v>
      </c>
      <c r="AK68" s="144"/>
      <c r="AL68" s="143">
        <f>Caisse!Y70</f>
        <v>0</v>
      </c>
      <c r="AM68" s="144"/>
      <c r="AN68" s="143">
        <f>Caisse!Z70</f>
        <v>0</v>
      </c>
      <c r="AO68" s="144"/>
      <c r="AP68" s="143">
        <f>Caisse!AA70</f>
        <v>0</v>
      </c>
      <c r="AQ68" s="144"/>
      <c r="AR68" s="143">
        <f>Caisse!AB70</f>
        <v>0</v>
      </c>
      <c r="AS68" s="144"/>
      <c r="AT68" s="143">
        <f>Caisse!AC70</f>
        <v>0</v>
      </c>
      <c r="AU68" s="144"/>
      <c r="AV68" s="143">
        <f>Caisse!AD70</f>
        <v>0</v>
      </c>
      <c r="AW68" s="144"/>
      <c r="AX68" s="143">
        <f>Caisse!AE70</f>
        <v>0</v>
      </c>
      <c r="AY68" s="144"/>
      <c r="AZ68" s="143">
        <f>Caisse!AF70</f>
        <v>0</v>
      </c>
      <c r="BA68" s="144"/>
      <c r="BB68" s="115"/>
      <c r="BC68" s="115">
        <v>55</v>
      </c>
      <c r="BD68" s="124" t="str">
        <f t="shared" si="9"/>
        <v>Emprunt LT Capital</v>
      </c>
      <c r="BE68" s="143">
        <f>Caisse!AL70</f>
        <v>0</v>
      </c>
      <c r="BF68" s="144"/>
      <c r="BG68" s="143">
        <f>Caisse!AM70</f>
        <v>0</v>
      </c>
      <c r="BH68" s="144"/>
      <c r="BI68" s="143">
        <f>Caisse!AN70</f>
        <v>0</v>
      </c>
      <c r="BJ68" s="144"/>
      <c r="BK68" s="143">
        <f>Caisse!AO70</f>
        <v>0</v>
      </c>
      <c r="BL68" s="144"/>
      <c r="BM68" s="143">
        <f>Caisse!AP70</f>
        <v>0</v>
      </c>
      <c r="BN68" s="144"/>
      <c r="BO68" s="143">
        <f>Caisse!AQ70</f>
        <v>0</v>
      </c>
      <c r="BP68" s="144"/>
      <c r="BQ68" s="143">
        <f>Caisse!AR70</f>
        <v>0</v>
      </c>
      <c r="BR68" s="144"/>
      <c r="BS68" s="143">
        <f>Caisse!AS70</f>
        <v>0</v>
      </c>
      <c r="BT68" s="144"/>
      <c r="BU68" s="143">
        <f>Caisse!AT70</f>
        <v>0</v>
      </c>
      <c r="BV68" s="144"/>
      <c r="BW68" s="143">
        <f>Caisse!AU70</f>
        <v>0</v>
      </c>
      <c r="BX68" s="144"/>
      <c r="BY68" s="143">
        <f>Caisse!AV70</f>
        <v>0</v>
      </c>
      <c r="BZ68" s="144"/>
      <c r="CA68" s="143">
        <f>Caisse!AW70</f>
        <v>0</v>
      </c>
      <c r="CB68" s="144"/>
    </row>
    <row r="69" spans="1:80" ht="12.75" customHeight="1">
      <c r="A69" s="115">
        <v>56</v>
      </c>
      <c r="B69" s="124" t="str">
        <f>Caisse!B71</f>
        <v>Emprunt LT Intérêt</v>
      </c>
      <c r="C69" s="143">
        <f>Caisse!D71</f>
        <v>0</v>
      </c>
      <c r="D69" s="144"/>
      <c r="E69" s="143">
        <f>Caisse!E71</f>
        <v>0</v>
      </c>
      <c r="F69" s="144"/>
      <c r="G69" s="143">
        <f>Caisse!F71</f>
        <v>0</v>
      </c>
      <c r="H69" s="144"/>
      <c r="I69" s="143">
        <f>Caisse!G71</f>
        <v>0</v>
      </c>
      <c r="J69" s="144"/>
      <c r="K69" s="143">
        <f>Caisse!H71</f>
        <v>0</v>
      </c>
      <c r="L69" s="144"/>
      <c r="M69" s="143">
        <f>Caisse!I71</f>
        <v>0</v>
      </c>
      <c r="N69" s="144"/>
      <c r="O69" s="143">
        <f>Caisse!J71</f>
        <v>0</v>
      </c>
      <c r="P69" s="144"/>
      <c r="Q69" s="143">
        <f>Caisse!K71</f>
        <v>0</v>
      </c>
      <c r="R69" s="144"/>
      <c r="S69" s="143">
        <f>Caisse!L71</f>
        <v>0</v>
      </c>
      <c r="T69" s="144"/>
      <c r="U69" s="143">
        <f>Caisse!M71</f>
        <v>0</v>
      </c>
      <c r="V69" s="144"/>
      <c r="W69" s="143">
        <f>Caisse!N71</f>
        <v>0</v>
      </c>
      <c r="X69" s="144"/>
      <c r="Y69" s="143">
        <f>Caisse!O71</f>
        <v>0</v>
      </c>
      <c r="Z69" s="144"/>
      <c r="AA69" s="115"/>
      <c r="AB69" s="115">
        <v>56</v>
      </c>
      <c r="AC69" s="124" t="str">
        <f t="shared" si="8"/>
        <v>Emprunt LT Intérêt</v>
      </c>
      <c r="AD69" s="143">
        <f>Caisse!U71</f>
        <v>0</v>
      </c>
      <c r="AE69" s="144"/>
      <c r="AF69" s="143">
        <f>Caisse!V71</f>
        <v>0</v>
      </c>
      <c r="AG69" s="144"/>
      <c r="AH69" s="143">
        <f>Caisse!W71</f>
        <v>0</v>
      </c>
      <c r="AI69" s="144"/>
      <c r="AJ69" s="143">
        <f>Caisse!X71</f>
        <v>0</v>
      </c>
      <c r="AK69" s="144"/>
      <c r="AL69" s="143">
        <f>Caisse!Y71</f>
        <v>0</v>
      </c>
      <c r="AM69" s="144"/>
      <c r="AN69" s="143">
        <f>Caisse!Z71</f>
        <v>0</v>
      </c>
      <c r="AO69" s="144"/>
      <c r="AP69" s="143">
        <f>Caisse!AA71</f>
        <v>0</v>
      </c>
      <c r="AQ69" s="144"/>
      <c r="AR69" s="143">
        <f>Caisse!AB71</f>
        <v>0</v>
      </c>
      <c r="AS69" s="144"/>
      <c r="AT69" s="143">
        <f>Caisse!AC71</f>
        <v>0</v>
      </c>
      <c r="AU69" s="144"/>
      <c r="AV69" s="143">
        <f>Caisse!AD71</f>
        <v>0</v>
      </c>
      <c r="AW69" s="144"/>
      <c r="AX69" s="143">
        <f>Caisse!AE71</f>
        <v>0</v>
      </c>
      <c r="AY69" s="144"/>
      <c r="AZ69" s="143">
        <f>Caisse!AF71</f>
        <v>0</v>
      </c>
      <c r="BA69" s="144"/>
      <c r="BB69" s="115"/>
      <c r="BC69" s="115">
        <v>56</v>
      </c>
      <c r="BD69" s="124" t="str">
        <f t="shared" si="9"/>
        <v>Emprunt LT Intérêt</v>
      </c>
      <c r="BE69" s="143">
        <f>Caisse!AL71</f>
        <v>0</v>
      </c>
      <c r="BF69" s="144"/>
      <c r="BG69" s="143">
        <f>Caisse!AM71</f>
        <v>0</v>
      </c>
      <c r="BH69" s="144"/>
      <c r="BI69" s="143">
        <f>Caisse!AN71</f>
        <v>0</v>
      </c>
      <c r="BJ69" s="144"/>
      <c r="BK69" s="143">
        <f>Caisse!AO71</f>
        <v>0</v>
      </c>
      <c r="BL69" s="144"/>
      <c r="BM69" s="143">
        <f>Caisse!AP71</f>
        <v>0</v>
      </c>
      <c r="BN69" s="144"/>
      <c r="BO69" s="143">
        <f>Caisse!AQ71</f>
        <v>0</v>
      </c>
      <c r="BP69" s="144"/>
      <c r="BQ69" s="143">
        <f>Caisse!AR71</f>
        <v>0</v>
      </c>
      <c r="BR69" s="144"/>
      <c r="BS69" s="143">
        <f>Caisse!AS71</f>
        <v>0</v>
      </c>
      <c r="BT69" s="144"/>
      <c r="BU69" s="143">
        <f>Caisse!AT71</f>
        <v>0</v>
      </c>
      <c r="BV69" s="144"/>
      <c r="BW69" s="143">
        <f>Caisse!AU71</f>
        <v>0</v>
      </c>
      <c r="BX69" s="144"/>
      <c r="BY69" s="143">
        <f>Caisse!AV71</f>
        <v>0</v>
      </c>
      <c r="BZ69" s="144"/>
      <c r="CA69" s="143">
        <f>Caisse!AW71</f>
        <v>0</v>
      </c>
      <c r="CB69" s="144"/>
    </row>
    <row r="70" spans="1:80" ht="12.75" customHeight="1">
      <c r="A70" s="115">
        <v>57</v>
      </c>
      <c r="B70" s="124" t="str">
        <f>Caisse!B72</f>
        <v>Emprunt FCJE Capital</v>
      </c>
      <c r="C70" s="143">
        <f>Caisse!D72</f>
        <v>0</v>
      </c>
      <c r="D70" s="144"/>
      <c r="E70" s="143">
        <f>Caisse!E72</f>
        <v>0</v>
      </c>
      <c r="F70" s="144"/>
      <c r="G70" s="143">
        <f>Caisse!F72</f>
        <v>0</v>
      </c>
      <c r="H70" s="144"/>
      <c r="I70" s="143">
        <f>Caisse!G72</f>
        <v>0</v>
      </c>
      <c r="J70" s="144"/>
      <c r="K70" s="143">
        <f>Caisse!H72</f>
        <v>0</v>
      </c>
      <c r="L70" s="144"/>
      <c r="M70" s="143">
        <f>Caisse!I72</f>
        <v>0</v>
      </c>
      <c r="N70" s="144"/>
      <c r="O70" s="143">
        <f>Caisse!J72</f>
        <v>0</v>
      </c>
      <c r="P70" s="144"/>
      <c r="Q70" s="143">
        <f>Caisse!K72</f>
        <v>0</v>
      </c>
      <c r="R70" s="144"/>
      <c r="S70" s="143">
        <f>Caisse!L72</f>
        <v>0</v>
      </c>
      <c r="T70" s="144"/>
      <c r="U70" s="143">
        <f>Caisse!M72</f>
        <v>0</v>
      </c>
      <c r="V70" s="144"/>
      <c r="W70" s="143">
        <f>Caisse!N72</f>
        <v>0</v>
      </c>
      <c r="X70" s="144"/>
      <c r="Y70" s="143">
        <f>Caisse!O72</f>
        <v>0</v>
      </c>
      <c r="Z70" s="144"/>
      <c r="AA70" s="115"/>
      <c r="AB70" s="115">
        <v>57</v>
      </c>
      <c r="AC70" s="124" t="str">
        <f>B70</f>
        <v>Emprunt FCJE Capital</v>
      </c>
      <c r="AD70" s="143">
        <f>Caisse!U72</f>
        <v>0</v>
      </c>
      <c r="AE70" s="144"/>
      <c r="AF70" s="143">
        <f>Caisse!V72</f>
        <v>0</v>
      </c>
      <c r="AG70" s="144"/>
      <c r="AH70" s="143">
        <f>Caisse!W72</f>
        <v>0</v>
      </c>
      <c r="AI70" s="144"/>
      <c r="AJ70" s="143">
        <f>Caisse!X72</f>
        <v>0</v>
      </c>
      <c r="AK70" s="144"/>
      <c r="AL70" s="143">
        <f>Caisse!Y72</f>
        <v>0</v>
      </c>
      <c r="AM70" s="144"/>
      <c r="AN70" s="143">
        <f>Caisse!Z72</f>
        <v>0</v>
      </c>
      <c r="AO70" s="144"/>
      <c r="AP70" s="143">
        <f>Caisse!AA72</f>
        <v>0</v>
      </c>
      <c r="AQ70" s="144"/>
      <c r="AR70" s="143">
        <f>Caisse!AB72</f>
        <v>0</v>
      </c>
      <c r="AS70" s="144"/>
      <c r="AT70" s="143">
        <f>Caisse!AC72</f>
        <v>0</v>
      </c>
      <c r="AU70" s="144"/>
      <c r="AV70" s="143">
        <f>Caisse!AD72</f>
        <v>0</v>
      </c>
      <c r="AW70" s="144"/>
      <c r="AX70" s="143">
        <f>Caisse!AE72</f>
        <v>0</v>
      </c>
      <c r="AY70" s="144"/>
      <c r="AZ70" s="143">
        <f>Caisse!AF72</f>
        <v>0</v>
      </c>
      <c r="BA70" s="144"/>
      <c r="BB70" s="115"/>
      <c r="BC70" s="115">
        <v>57</v>
      </c>
      <c r="BD70" s="124" t="str">
        <f>B70</f>
        <v>Emprunt FCJE Capital</v>
      </c>
      <c r="BE70" s="143">
        <f>Caisse!AL72</f>
        <v>0</v>
      </c>
      <c r="BF70" s="144"/>
      <c r="BG70" s="143">
        <f>Caisse!AM72</f>
        <v>0</v>
      </c>
      <c r="BH70" s="144"/>
      <c r="BI70" s="143">
        <f>Caisse!AN72</f>
        <v>0</v>
      </c>
      <c r="BJ70" s="144"/>
      <c r="BK70" s="143">
        <f>Caisse!AO72</f>
        <v>0</v>
      </c>
      <c r="BL70" s="144"/>
      <c r="BM70" s="143">
        <f>Caisse!AP72</f>
        <v>0</v>
      </c>
      <c r="BN70" s="144"/>
      <c r="BO70" s="143">
        <f>Caisse!AQ72</f>
        <v>0</v>
      </c>
      <c r="BP70" s="144"/>
      <c r="BQ70" s="143">
        <f>Caisse!AR72</f>
        <v>0</v>
      </c>
      <c r="BR70" s="144"/>
      <c r="BS70" s="143">
        <f>Caisse!AS72</f>
        <v>0</v>
      </c>
      <c r="BT70" s="144"/>
      <c r="BU70" s="143">
        <f>Caisse!AT72</f>
        <v>0</v>
      </c>
      <c r="BV70" s="144"/>
      <c r="BW70" s="143">
        <f>Caisse!AU72</f>
        <v>0</v>
      </c>
      <c r="BX70" s="144"/>
      <c r="BY70" s="143">
        <f>Caisse!AV72</f>
        <v>0</v>
      </c>
      <c r="BZ70" s="144"/>
      <c r="CA70" s="143">
        <f>Caisse!AW72</f>
        <v>0</v>
      </c>
      <c r="CB70" s="144"/>
    </row>
    <row r="71" spans="1:80" ht="12.75" customHeight="1">
      <c r="A71" s="115">
        <v>58</v>
      </c>
      <c r="B71" s="124" t="str">
        <f>Caisse!B73</f>
        <v>Emprunt FCJE Intérêt</v>
      </c>
      <c r="C71" s="143">
        <f>Caisse!D73</f>
        <v>0</v>
      </c>
      <c r="D71" s="144"/>
      <c r="E71" s="143">
        <f>Caisse!E73</f>
        <v>0</v>
      </c>
      <c r="F71" s="144"/>
      <c r="G71" s="143">
        <f>Caisse!F73</f>
        <v>0</v>
      </c>
      <c r="H71" s="144"/>
      <c r="I71" s="143">
        <f>Caisse!G73</f>
        <v>0</v>
      </c>
      <c r="J71" s="144"/>
      <c r="K71" s="143">
        <f>Caisse!H73</f>
        <v>0</v>
      </c>
      <c r="L71" s="144"/>
      <c r="M71" s="143">
        <f>Caisse!I73</f>
        <v>0</v>
      </c>
      <c r="N71" s="144"/>
      <c r="O71" s="143">
        <f>Caisse!J73</f>
        <v>0</v>
      </c>
      <c r="P71" s="144"/>
      <c r="Q71" s="143">
        <f>Caisse!K73</f>
        <v>0</v>
      </c>
      <c r="R71" s="144"/>
      <c r="S71" s="143">
        <f>Caisse!L73</f>
        <v>0</v>
      </c>
      <c r="T71" s="144"/>
      <c r="U71" s="143">
        <f>Caisse!M73</f>
        <v>0</v>
      </c>
      <c r="V71" s="144"/>
      <c r="W71" s="143">
        <f>Caisse!N73</f>
        <v>0</v>
      </c>
      <c r="X71" s="144"/>
      <c r="Y71" s="143">
        <f>Caisse!O73</f>
        <v>0</v>
      </c>
      <c r="Z71" s="144"/>
      <c r="AA71" s="115"/>
      <c r="AB71" s="115">
        <v>58</v>
      </c>
      <c r="AC71" s="124" t="str">
        <f>B71</f>
        <v>Emprunt FCJE Intérêt</v>
      </c>
      <c r="AD71" s="143">
        <f>Caisse!U73</f>
        <v>0</v>
      </c>
      <c r="AE71" s="144"/>
      <c r="AF71" s="143">
        <f>Caisse!V73</f>
        <v>0</v>
      </c>
      <c r="AG71" s="144"/>
      <c r="AH71" s="143">
        <f>Caisse!W73</f>
        <v>0</v>
      </c>
      <c r="AI71" s="144"/>
      <c r="AJ71" s="143">
        <f>Caisse!X73</f>
        <v>0</v>
      </c>
      <c r="AK71" s="144"/>
      <c r="AL71" s="143">
        <f>Caisse!Y73</f>
        <v>0</v>
      </c>
      <c r="AM71" s="144"/>
      <c r="AN71" s="143">
        <f>Caisse!Z73</f>
        <v>0</v>
      </c>
      <c r="AO71" s="144"/>
      <c r="AP71" s="143">
        <f>Caisse!AA73</f>
        <v>0</v>
      </c>
      <c r="AQ71" s="144"/>
      <c r="AR71" s="143">
        <f>Caisse!AB73</f>
        <v>0</v>
      </c>
      <c r="AS71" s="144"/>
      <c r="AT71" s="143">
        <f>Caisse!AC73</f>
        <v>0</v>
      </c>
      <c r="AU71" s="144"/>
      <c r="AV71" s="143">
        <f>Caisse!AD73</f>
        <v>0</v>
      </c>
      <c r="AW71" s="144"/>
      <c r="AX71" s="143">
        <f>Caisse!AE73</f>
        <v>0</v>
      </c>
      <c r="AY71" s="144"/>
      <c r="AZ71" s="143">
        <f>Caisse!AF73</f>
        <v>0</v>
      </c>
      <c r="BA71" s="144"/>
      <c r="BB71" s="115"/>
      <c r="BC71" s="115">
        <v>58</v>
      </c>
      <c r="BD71" s="124" t="str">
        <f>B71</f>
        <v>Emprunt FCJE Intérêt</v>
      </c>
      <c r="BE71" s="143">
        <f>Caisse!AL73</f>
        <v>0</v>
      </c>
      <c r="BF71" s="144"/>
      <c r="BG71" s="143">
        <f>Caisse!AM73</f>
        <v>0</v>
      </c>
      <c r="BH71" s="144"/>
      <c r="BI71" s="143">
        <f>Caisse!AN73</f>
        <v>0</v>
      </c>
      <c r="BJ71" s="144"/>
      <c r="BK71" s="143">
        <f>Caisse!AO73</f>
        <v>0</v>
      </c>
      <c r="BL71" s="144"/>
      <c r="BM71" s="143">
        <f>Caisse!AP73</f>
        <v>0</v>
      </c>
      <c r="BN71" s="144"/>
      <c r="BO71" s="143">
        <f>Caisse!AQ73</f>
        <v>0</v>
      </c>
      <c r="BP71" s="144"/>
      <c r="BQ71" s="143">
        <f>Caisse!AR73</f>
        <v>0</v>
      </c>
      <c r="BR71" s="144"/>
      <c r="BS71" s="143">
        <f>Caisse!AS73</f>
        <v>0</v>
      </c>
      <c r="BT71" s="144"/>
      <c r="BU71" s="143">
        <f>Caisse!AT73</f>
        <v>0</v>
      </c>
      <c r="BV71" s="144"/>
      <c r="BW71" s="143">
        <f>Caisse!AU73</f>
        <v>0</v>
      </c>
      <c r="BX71" s="144"/>
      <c r="BY71" s="143">
        <f>Caisse!AV73</f>
        <v>0</v>
      </c>
      <c r="BZ71" s="144"/>
      <c r="CA71" s="143">
        <f>Caisse!AW73</f>
        <v>0</v>
      </c>
      <c r="CB71" s="144"/>
    </row>
    <row r="72" spans="1:80" ht="12.75" customHeight="1">
      <c r="A72" s="115">
        <v>59</v>
      </c>
      <c r="B72" s="124" t="str">
        <f>Caisse!B74</f>
        <v>Emprunt FLI capital</v>
      </c>
      <c r="C72" s="143">
        <f>Caisse!D74</f>
        <v>0</v>
      </c>
      <c r="D72" s="144"/>
      <c r="E72" s="143">
        <f>Caisse!E74</f>
        <v>0</v>
      </c>
      <c r="F72" s="144"/>
      <c r="G72" s="143">
        <f>Caisse!F74</f>
        <v>0</v>
      </c>
      <c r="H72" s="144"/>
      <c r="I72" s="143">
        <f>Caisse!G74</f>
        <v>0</v>
      </c>
      <c r="J72" s="144"/>
      <c r="K72" s="143">
        <f>Caisse!H74</f>
        <v>0</v>
      </c>
      <c r="L72" s="144"/>
      <c r="M72" s="143">
        <f>Caisse!I74</f>
        <v>0</v>
      </c>
      <c r="N72" s="144"/>
      <c r="O72" s="143">
        <f>Caisse!J74</f>
        <v>0</v>
      </c>
      <c r="P72" s="144"/>
      <c r="Q72" s="143">
        <f>Caisse!K74</f>
        <v>0</v>
      </c>
      <c r="R72" s="144"/>
      <c r="S72" s="143">
        <f>Caisse!L74</f>
        <v>0</v>
      </c>
      <c r="T72" s="144"/>
      <c r="U72" s="143">
        <f>Caisse!M74</f>
        <v>0</v>
      </c>
      <c r="V72" s="144"/>
      <c r="W72" s="143">
        <f>Caisse!N74</f>
        <v>0</v>
      </c>
      <c r="X72" s="144"/>
      <c r="Y72" s="143">
        <f>Caisse!O74</f>
        <v>0</v>
      </c>
      <c r="Z72" s="144"/>
      <c r="AA72" s="115"/>
      <c r="AB72" s="115">
        <v>59</v>
      </c>
      <c r="AC72" s="124" t="str">
        <f t="shared" si="8"/>
        <v>Emprunt FLI capital</v>
      </c>
      <c r="AD72" s="143">
        <f>Caisse!U74</f>
        <v>0</v>
      </c>
      <c r="AE72" s="144"/>
      <c r="AF72" s="143">
        <f>Caisse!V74</f>
        <v>0</v>
      </c>
      <c r="AG72" s="144"/>
      <c r="AH72" s="143">
        <f>Caisse!W74</f>
        <v>0</v>
      </c>
      <c r="AI72" s="144"/>
      <c r="AJ72" s="143">
        <f>Caisse!X74</f>
        <v>0</v>
      </c>
      <c r="AK72" s="144"/>
      <c r="AL72" s="143">
        <f>Caisse!Y74</f>
        <v>0</v>
      </c>
      <c r="AM72" s="144"/>
      <c r="AN72" s="143">
        <f>Caisse!Z74</f>
        <v>0</v>
      </c>
      <c r="AO72" s="144"/>
      <c r="AP72" s="143">
        <f>Caisse!AA74</f>
        <v>0</v>
      </c>
      <c r="AQ72" s="144"/>
      <c r="AR72" s="143">
        <f>Caisse!AB74</f>
        <v>0</v>
      </c>
      <c r="AS72" s="144"/>
      <c r="AT72" s="143">
        <f>Caisse!AC74</f>
        <v>0</v>
      </c>
      <c r="AU72" s="144"/>
      <c r="AV72" s="143">
        <f>Caisse!AD74</f>
        <v>0</v>
      </c>
      <c r="AW72" s="144"/>
      <c r="AX72" s="143">
        <f>Caisse!AE74</f>
        <v>0</v>
      </c>
      <c r="AY72" s="144"/>
      <c r="AZ72" s="143">
        <f>Caisse!AF74</f>
        <v>0</v>
      </c>
      <c r="BA72" s="144"/>
      <c r="BB72" s="115"/>
      <c r="BC72" s="115">
        <v>59</v>
      </c>
      <c r="BD72" s="124" t="str">
        <f t="shared" si="9"/>
        <v>Emprunt FLI capital</v>
      </c>
      <c r="BE72" s="143">
        <f>Caisse!AL74</f>
        <v>0</v>
      </c>
      <c r="BF72" s="144"/>
      <c r="BG72" s="143">
        <f>Caisse!AM74</f>
        <v>0</v>
      </c>
      <c r="BH72" s="144"/>
      <c r="BI72" s="143">
        <f>Caisse!AN74</f>
        <v>0</v>
      </c>
      <c r="BJ72" s="144"/>
      <c r="BK72" s="143">
        <f>Caisse!AO74</f>
        <v>0</v>
      </c>
      <c r="BL72" s="144"/>
      <c r="BM72" s="143">
        <f>Caisse!AP74</f>
        <v>0</v>
      </c>
      <c r="BN72" s="144"/>
      <c r="BO72" s="143">
        <f>Caisse!AQ74</f>
        <v>0</v>
      </c>
      <c r="BP72" s="144"/>
      <c r="BQ72" s="143">
        <f>Caisse!AR74</f>
        <v>0</v>
      </c>
      <c r="BR72" s="144"/>
      <c r="BS72" s="143">
        <f>Caisse!AS74</f>
        <v>0</v>
      </c>
      <c r="BT72" s="144"/>
      <c r="BU72" s="143">
        <f>Caisse!AT74</f>
        <v>0</v>
      </c>
      <c r="BV72" s="144"/>
      <c r="BW72" s="143">
        <f>Caisse!AU74</f>
        <v>0</v>
      </c>
      <c r="BX72" s="144"/>
      <c r="BY72" s="143">
        <f>Caisse!AV74</f>
        <v>0</v>
      </c>
      <c r="BZ72" s="144"/>
      <c r="CA72" s="143">
        <f>Caisse!AW74</f>
        <v>0</v>
      </c>
      <c r="CB72" s="144"/>
    </row>
    <row r="73" spans="1:80" ht="12.75" customHeight="1">
      <c r="A73" s="115">
        <v>60</v>
      </c>
      <c r="B73" s="124" t="str">
        <f>Caisse!B75</f>
        <v>Emprunt FLI intérêt</v>
      </c>
      <c r="C73" s="143">
        <f>Caisse!D75</f>
        <v>0</v>
      </c>
      <c r="D73" s="144"/>
      <c r="E73" s="143">
        <f>Caisse!E75</f>
        <v>0</v>
      </c>
      <c r="F73" s="144"/>
      <c r="G73" s="143">
        <f>Caisse!F75</f>
        <v>0</v>
      </c>
      <c r="H73" s="144"/>
      <c r="I73" s="143">
        <f>Caisse!G75</f>
        <v>0</v>
      </c>
      <c r="J73" s="144"/>
      <c r="K73" s="143">
        <f>Caisse!H75</f>
        <v>0</v>
      </c>
      <c r="L73" s="144"/>
      <c r="M73" s="143">
        <f>Caisse!I75</f>
        <v>0</v>
      </c>
      <c r="N73" s="144"/>
      <c r="O73" s="143">
        <f>Caisse!J75</f>
        <v>0</v>
      </c>
      <c r="P73" s="144"/>
      <c r="Q73" s="143">
        <f>Caisse!K75</f>
        <v>0</v>
      </c>
      <c r="R73" s="144"/>
      <c r="S73" s="143">
        <f>Caisse!L75</f>
        <v>0</v>
      </c>
      <c r="T73" s="144"/>
      <c r="U73" s="143">
        <f>Caisse!M75</f>
        <v>0</v>
      </c>
      <c r="V73" s="144"/>
      <c r="W73" s="143">
        <f>Caisse!N75</f>
        <v>0</v>
      </c>
      <c r="X73" s="144"/>
      <c r="Y73" s="143">
        <f>Caisse!O75</f>
        <v>0</v>
      </c>
      <c r="Z73" s="144"/>
      <c r="AA73" s="115"/>
      <c r="AB73" s="115">
        <v>60</v>
      </c>
      <c r="AC73" s="124" t="str">
        <f t="shared" si="8"/>
        <v>Emprunt FLI intérêt</v>
      </c>
      <c r="AD73" s="143">
        <f>Caisse!U75</f>
        <v>0</v>
      </c>
      <c r="AE73" s="144"/>
      <c r="AF73" s="143">
        <f>Caisse!V75</f>
        <v>0</v>
      </c>
      <c r="AG73" s="144"/>
      <c r="AH73" s="143">
        <f>Caisse!W75</f>
        <v>0</v>
      </c>
      <c r="AI73" s="144"/>
      <c r="AJ73" s="143">
        <f>Caisse!X75</f>
        <v>0</v>
      </c>
      <c r="AK73" s="144"/>
      <c r="AL73" s="143">
        <f>Caisse!Y75</f>
        <v>0</v>
      </c>
      <c r="AM73" s="144"/>
      <c r="AN73" s="143">
        <f>Caisse!Z75</f>
        <v>0</v>
      </c>
      <c r="AO73" s="144"/>
      <c r="AP73" s="143">
        <f>Caisse!AA75</f>
        <v>0</v>
      </c>
      <c r="AQ73" s="144"/>
      <c r="AR73" s="143">
        <f>Caisse!AB75</f>
        <v>0</v>
      </c>
      <c r="AS73" s="144"/>
      <c r="AT73" s="143">
        <f>Caisse!AC75</f>
        <v>0</v>
      </c>
      <c r="AU73" s="144"/>
      <c r="AV73" s="143">
        <f>Caisse!AD75</f>
        <v>0</v>
      </c>
      <c r="AW73" s="144"/>
      <c r="AX73" s="143">
        <f>Caisse!AE75</f>
        <v>0</v>
      </c>
      <c r="AY73" s="144"/>
      <c r="AZ73" s="143">
        <f>Caisse!AF75</f>
        <v>0</v>
      </c>
      <c r="BA73" s="144"/>
      <c r="BB73" s="115"/>
      <c r="BC73" s="115">
        <v>60</v>
      </c>
      <c r="BD73" s="124" t="str">
        <f t="shared" si="9"/>
        <v>Emprunt FLI intérêt</v>
      </c>
      <c r="BE73" s="143">
        <f>Caisse!AL75</f>
        <v>0</v>
      </c>
      <c r="BF73" s="144"/>
      <c r="BG73" s="143">
        <f>Caisse!AM75</f>
        <v>0</v>
      </c>
      <c r="BH73" s="144"/>
      <c r="BI73" s="143">
        <f>Caisse!AN75</f>
        <v>0</v>
      </c>
      <c r="BJ73" s="144"/>
      <c r="BK73" s="143">
        <f>Caisse!AO75</f>
        <v>0</v>
      </c>
      <c r="BL73" s="144"/>
      <c r="BM73" s="143">
        <f>Caisse!AP75</f>
        <v>0</v>
      </c>
      <c r="BN73" s="144"/>
      <c r="BO73" s="143">
        <f>Caisse!AQ75</f>
        <v>0</v>
      </c>
      <c r="BP73" s="144"/>
      <c r="BQ73" s="143">
        <f>Caisse!AR75</f>
        <v>0</v>
      </c>
      <c r="BR73" s="144"/>
      <c r="BS73" s="143">
        <f>Caisse!AS75</f>
        <v>0</v>
      </c>
      <c r="BT73" s="144"/>
      <c r="BU73" s="143">
        <f>Caisse!AT75</f>
        <v>0</v>
      </c>
      <c r="BV73" s="144"/>
      <c r="BW73" s="143">
        <f>Caisse!AU75</f>
        <v>0</v>
      </c>
      <c r="BX73" s="144"/>
      <c r="BY73" s="143">
        <f>Caisse!AV75</f>
        <v>0</v>
      </c>
      <c r="BZ73" s="144"/>
      <c r="CA73" s="143">
        <f>Caisse!AW75</f>
        <v>0</v>
      </c>
      <c r="CB73" s="144"/>
    </row>
    <row r="74" spans="1:80" ht="13.5" thickBot="1">
      <c r="A74" s="115">
        <v>61</v>
      </c>
      <c r="B74" s="148" t="s">
        <v>30</v>
      </c>
      <c r="C74" s="318">
        <f>SUM(C26:C73)</f>
        <v>0</v>
      </c>
      <c r="D74" s="323">
        <f aca="true" t="shared" si="10" ref="D74:Z74">SUM(D26:D73)</f>
        <v>0</v>
      </c>
      <c r="E74" s="318">
        <f t="shared" si="10"/>
        <v>0</v>
      </c>
      <c r="F74" s="323">
        <f t="shared" si="10"/>
        <v>0</v>
      </c>
      <c r="G74" s="318">
        <f t="shared" si="10"/>
        <v>0</v>
      </c>
      <c r="H74" s="323">
        <f t="shared" si="10"/>
        <v>0</v>
      </c>
      <c r="I74" s="318">
        <f t="shared" si="10"/>
        <v>0</v>
      </c>
      <c r="J74" s="323">
        <f t="shared" si="10"/>
        <v>0</v>
      </c>
      <c r="K74" s="318">
        <f t="shared" si="10"/>
        <v>0</v>
      </c>
      <c r="L74" s="323">
        <f t="shared" si="10"/>
        <v>0</v>
      </c>
      <c r="M74" s="318">
        <f t="shared" si="10"/>
        <v>0</v>
      </c>
      <c r="N74" s="323">
        <f t="shared" si="10"/>
        <v>0</v>
      </c>
      <c r="O74" s="318">
        <f t="shared" si="10"/>
        <v>0</v>
      </c>
      <c r="P74" s="323">
        <f t="shared" si="10"/>
        <v>0</v>
      </c>
      <c r="Q74" s="318">
        <f t="shared" si="10"/>
        <v>0</v>
      </c>
      <c r="R74" s="323">
        <f t="shared" si="10"/>
        <v>0</v>
      </c>
      <c r="S74" s="318">
        <f t="shared" si="10"/>
        <v>0</v>
      </c>
      <c r="T74" s="323">
        <f t="shared" si="10"/>
        <v>0</v>
      </c>
      <c r="U74" s="318">
        <f t="shared" si="10"/>
        <v>0</v>
      </c>
      <c r="V74" s="323">
        <f t="shared" si="10"/>
        <v>0</v>
      </c>
      <c r="W74" s="318">
        <f t="shared" si="10"/>
        <v>0</v>
      </c>
      <c r="X74" s="323">
        <f t="shared" si="10"/>
        <v>0</v>
      </c>
      <c r="Y74" s="318">
        <f t="shared" si="10"/>
        <v>0</v>
      </c>
      <c r="Z74" s="323">
        <f t="shared" si="10"/>
        <v>0</v>
      </c>
      <c r="AA74" s="115"/>
      <c r="AB74" s="115">
        <v>61</v>
      </c>
      <c r="AC74" s="148" t="s">
        <v>30</v>
      </c>
      <c r="AD74" s="143">
        <f aca="true" t="shared" si="11" ref="AD74:BA74">SUM(AD26:AD73)</f>
        <v>0</v>
      </c>
      <c r="AE74" s="322">
        <f t="shared" si="11"/>
        <v>0</v>
      </c>
      <c r="AF74" s="143">
        <f t="shared" si="11"/>
        <v>0</v>
      </c>
      <c r="AG74" s="322">
        <f t="shared" si="11"/>
        <v>0</v>
      </c>
      <c r="AH74" s="143">
        <f t="shared" si="11"/>
        <v>0</v>
      </c>
      <c r="AI74" s="322">
        <f t="shared" si="11"/>
        <v>0</v>
      </c>
      <c r="AJ74" s="143">
        <f t="shared" si="11"/>
        <v>0</v>
      </c>
      <c r="AK74" s="322">
        <f t="shared" si="11"/>
        <v>0</v>
      </c>
      <c r="AL74" s="143">
        <f t="shared" si="11"/>
        <v>0</v>
      </c>
      <c r="AM74" s="322">
        <f t="shared" si="11"/>
        <v>0</v>
      </c>
      <c r="AN74" s="143">
        <f t="shared" si="11"/>
        <v>0</v>
      </c>
      <c r="AO74" s="322">
        <f t="shared" si="11"/>
        <v>0</v>
      </c>
      <c r="AP74" s="143">
        <f t="shared" si="11"/>
        <v>0</v>
      </c>
      <c r="AQ74" s="322">
        <f t="shared" si="11"/>
        <v>0</v>
      </c>
      <c r="AR74" s="143">
        <f t="shared" si="11"/>
        <v>0</v>
      </c>
      <c r="AS74" s="322">
        <f t="shared" si="11"/>
        <v>0</v>
      </c>
      <c r="AT74" s="143">
        <f t="shared" si="11"/>
        <v>0</v>
      </c>
      <c r="AU74" s="322">
        <f t="shared" si="11"/>
        <v>0</v>
      </c>
      <c r="AV74" s="143">
        <f t="shared" si="11"/>
        <v>0</v>
      </c>
      <c r="AW74" s="322">
        <f t="shared" si="11"/>
        <v>0</v>
      </c>
      <c r="AX74" s="143">
        <f t="shared" si="11"/>
        <v>0</v>
      </c>
      <c r="AY74" s="322">
        <f t="shared" si="11"/>
        <v>0</v>
      </c>
      <c r="AZ74" s="143">
        <f t="shared" si="11"/>
        <v>0</v>
      </c>
      <c r="BA74" s="322">
        <f t="shared" si="11"/>
        <v>0</v>
      </c>
      <c r="BB74" s="115"/>
      <c r="BC74" s="115">
        <v>61</v>
      </c>
      <c r="BD74" s="148" t="s">
        <v>30</v>
      </c>
      <c r="BE74" s="143">
        <f aca="true" t="shared" si="12" ref="BE74:CB74">SUM(BE26:BE73)</f>
        <v>0</v>
      </c>
      <c r="BF74" s="322">
        <f t="shared" si="12"/>
        <v>0</v>
      </c>
      <c r="BG74" s="143">
        <f t="shared" si="12"/>
        <v>0</v>
      </c>
      <c r="BH74" s="322">
        <f t="shared" si="12"/>
        <v>0</v>
      </c>
      <c r="BI74" s="143">
        <f t="shared" si="12"/>
        <v>0</v>
      </c>
      <c r="BJ74" s="322">
        <f t="shared" si="12"/>
        <v>0</v>
      </c>
      <c r="BK74" s="143">
        <f t="shared" si="12"/>
        <v>0</v>
      </c>
      <c r="BL74" s="322">
        <f t="shared" si="12"/>
        <v>0</v>
      </c>
      <c r="BM74" s="143">
        <f t="shared" si="12"/>
        <v>0</v>
      </c>
      <c r="BN74" s="322">
        <f t="shared" si="12"/>
        <v>0</v>
      </c>
      <c r="BO74" s="143">
        <f t="shared" si="12"/>
        <v>0</v>
      </c>
      <c r="BP74" s="322">
        <f t="shared" si="12"/>
        <v>0</v>
      </c>
      <c r="BQ74" s="143">
        <f t="shared" si="12"/>
        <v>0</v>
      </c>
      <c r="BR74" s="322">
        <f t="shared" si="12"/>
        <v>0</v>
      </c>
      <c r="BS74" s="143">
        <f t="shared" si="12"/>
        <v>0</v>
      </c>
      <c r="BT74" s="322">
        <f t="shared" si="12"/>
        <v>0</v>
      </c>
      <c r="BU74" s="143">
        <f t="shared" si="12"/>
        <v>0</v>
      </c>
      <c r="BV74" s="322">
        <f t="shared" si="12"/>
        <v>0</v>
      </c>
      <c r="BW74" s="143">
        <f t="shared" si="12"/>
        <v>0</v>
      </c>
      <c r="BX74" s="322">
        <f t="shared" si="12"/>
        <v>0</v>
      </c>
      <c r="BY74" s="143">
        <f t="shared" si="12"/>
        <v>0</v>
      </c>
      <c r="BZ74" s="322">
        <f t="shared" si="12"/>
        <v>0</v>
      </c>
      <c r="CA74" s="143">
        <f t="shared" si="12"/>
        <v>0</v>
      </c>
      <c r="CB74" s="322">
        <f t="shared" si="12"/>
        <v>0</v>
      </c>
    </row>
    <row r="75" spans="1:80" s="329" customFormat="1" ht="18.75" customHeight="1" thickBot="1">
      <c r="A75" s="324"/>
      <c r="B75" s="133"/>
      <c r="C75" s="335" t="s">
        <v>269</v>
      </c>
      <c r="D75" s="326" t="e">
        <f>D74/C74</f>
        <v>#DIV/0!</v>
      </c>
      <c r="E75" s="325" t="s">
        <v>269</v>
      </c>
      <c r="F75" s="327" t="e">
        <f>F74/E74</f>
        <v>#DIV/0!</v>
      </c>
      <c r="G75" s="325" t="s">
        <v>269</v>
      </c>
      <c r="H75" s="326" t="e">
        <f>H74/G74</f>
        <v>#DIV/0!</v>
      </c>
      <c r="I75" s="325" t="s">
        <v>269</v>
      </c>
      <c r="J75" s="327" t="e">
        <f>J74/I74</f>
        <v>#DIV/0!</v>
      </c>
      <c r="K75" s="325" t="s">
        <v>269</v>
      </c>
      <c r="L75" s="326" t="e">
        <f>L74/K74</f>
        <v>#DIV/0!</v>
      </c>
      <c r="M75" s="325" t="s">
        <v>269</v>
      </c>
      <c r="N75" s="327" t="e">
        <f>N74/M74</f>
        <v>#DIV/0!</v>
      </c>
      <c r="O75" s="325" t="s">
        <v>269</v>
      </c>
      <c r="P75" s="326" t="e">
        <f>P74/O74</f>
        <v>#DIV/0!</v>
      </c>
      <c r="Q75" s="325" t="s">
        <v>269</v>
      </c>
      <c r="R75" s="327" t="e">
        <f>R74/Q74</f>
        <v>#DIV/0!</v>
      </c>
      <c r="S75" s="325" t="s">
        <v>269</v>
      </c>
      <c r="T75" s="326" t="e">
        <f>T74/S74</f>
        <v>#DIV/0!</v>
      </c>
      <c r="U75" s="325" t="s">
        <v>269</v>
      </c>
      <c r="V75" s="326" t="e">
        <f>V74/U74</f>
        <v>#DIV/0!</v>
      </c>
      <c r="W75" s="325" t="s">
        <v>269</v>
      </c>
      <c r="X75" s="327" t="e">
        <f>X74/W74</f>
        <v>#DIV/0!</v>
      </c>
      <c r="Y75" s="325" t="s">
        <v>269</v>
      </c>
      <c r="Z75" s="327" t="e">
        <f>Z74/Y74</f>
        <v>#DIV/0!</v>
      </c>
      <c r="AA75" s="324"/>
      <c r="AB75" s="324"/>
      <c r="AC75" s="133"/>
      <c r="AD75" s="325" t="s">
        <v>269</v>
      </c>
      <c r="AE75" s="326" t="e">
        <f>AE74/AD74</f>
        <v>#DIV/0!</v>
      </c>
      <c r="AF75" s="325" t="s">
        <v>269</v>
      </c>
      <c r="AG75" s="327" t="e">
        <f>AG74/AF74</f>
        <v>#DIV/0!</v>
      </c>
      <c r="AH75" s="325" t="s">
        <v>269</v>
      </c>
      <c r="AI75" s="326" t="e">
        <f>AI74/AH74</f>
        <v>#DIV/0!</v>
      </c>
      <c r="AJ75" s="325" t="s">
        <v>269</v>
      </c>
      <c r="AK75" s="327" t="e">
        <f>AK74/AJ74</f>
        <v>#DIV/0!</v>
      </c>
      <c r="AL75" s="325" t="s">
        <v>269</v>
      </c>
      <c r="AM75" s="326" t="e">
        <f>AM74/AL74</f>
        <v>#DIV/0!</v>
      </c>
      <c r="AN75" s="325" t="s">
        <v>269</v>
      </c>
      <c r="AO75" s="327" t="e">
        <f>AO74/AN74</f>
        <v>#DIV/0!</v>
      </c>
      <c r="AP75" s="325" t="s">
        <v>269</v>
      </c>
      <c r="AQ75" s="326" t="e">
        <f>AQ74/AP74</f>
        <v>#DIV/0!</v>
      </c>
      <c r="AR75" s="325" t="s">
        <v>269</v>
      </c>
      <c r="AS75" s="327" t="e">
        <f>AS74/AR74</f>
        <v>#DIV/0!</v>
      </c>
      <c r="AT75" s="325" t="s">
        <v>269</v>
      </c>
      <c r="AU75" s="326" t="e">
        <f>AU74/AT74</f>
        <v>#DIV/0!</v>
      </c>
      <c r="AV75" s="325" t="s">
        <v>269</v>
      </c>
      <c r="AW75" s="326" t="e">
        <f>AW74/AV74</f>
        <v>#DIV/0!</v>
      </c>
      <c r="AX75" s="325" t="s">
        <v>269</v>
      </c>
      <c r="AY75" s="327" t="e">
        <f>AY74/AX74</f>
        <v>#DIV/0!</v>
      </c>
      <c r="AZ75" s="325" t="s">
        <v>269</v>
      </c>
      <c r="BA75" s="327" t="e">
        <f>BA74/AZ74</f>
        <v>#DIV/0!</v>
      </c>
      <c r="BB75" s="324"/>
      <c r="BC75" s="324"/>
      <c r="BD75" s="133"/>
      <c r="BE75" s="325" t="s">
        <v>269</v>
      </c>
      <c r="BF75" s="326" t="e">
        <f>BF74/BE74</f>
        <v>#DIV/0!</v>
      </c>
      <c r="BG75" s="325" t="s">
        <v>269</v>
      </c>
      <c r="BH75" s="327" t="e">
        <f>BH74/BG74</f>
        <v>#DIV/0!</v>
      </c>
      <c r="BI75" s="325" t="s">
        <v>269</v>
      </c>
      <c r="BJ75" s="326" t="e">
        <f>BJ74/BI74</f>
        <v>#DIV/0!</v>
      </c>
      <c r="BK75" s="325" t="s">
        <v>269</v>
      </c>
      <c r="BL75" s="327" t="e">
        <f>BL74/BK74</f>
        <v>#DIV/0!</v>
      </c>
      <c r="BM75" s="325" t="s">
        <v>269</v>
      </c>
      <c r="BN75" s="326" t="e">
        <f>BN74/BM74</f>
        <v>#DIV/0!</v>
      </c>
      <c r="BO75" s="325" t="s">
        <v>269</v>
      </c>
      <c r="BP75" s="327" t="e">
        <f>BP74/BO74</f>
        <v>#DIV/0!</v>
      </c>
      <c r="BQ75" s="325" t="s">
        <v>269</v>
      </c>
      <c r="BR75" s="326" t="e">
        <f>BR74/BQ74</f>
        <v>#DIV/0!</v>
      </c>
      <c r="BS75" s="325" t="s">
        <v>269</v>
      </c>
      <c r="BT75" s="327" t="e">
        <f>BT74/BS74</f>
        <v>#DIV/0!</v>
      </c>
      <c r="BU75" s="325" t="s">
        <v>269</v>
      </c>
      <c r="BV75" s="326" t="e">
        <f>BV74/BU74</f>
        <v>#DIV/0!</v>
      </c>
      <c r="BW75" s="325" t="s">
        <v>269</v>
      </c>
      <c r="BX75" s="326" t="e">
        <f>BX74/BW74</f>
        <v>#DIV/0!</v>
      </c>
      <c r="BY75" s="325" t="s">
        <v>269</v>
      </c>
      <c r="BZ75" s="327" t="e">
        <f>BZ74/BY74</f>
        <v>#DIV/0!</v>
      </c>
      <c r="CA75" s="325" t="s">
        <v>269</v>
      </c>
      <c r="CB75" s="327" t="e">
        <f>CB74/CA74</f>
        <v>#DIV/0!</v>
      </c>
    </row>
    <row r="76" spans="1:80" s="329" customFormat="1" ht="12.75" customHeight="1" thickBot="1">
      <c r="A76" s="324"/>
      <c r="B76" s="133"/>
      <c r="C76" s="336"/>
      <c r="D76" s="337"/>
      <c r="E76" s="328"/>
      <c r="F76" s="337"/>
      <c r="G76" s="328"/>
      <c r="H76" s="337"/>
      <c r="I76" s="328"/>
      <c r="J76" s="337"/>
      <c r="K76" s="328"/>
      <c r="L76" s="337"/>
      <c r="M76" s="328"/>
      <c r="N76" s="337"/>
      <c r="O76" s="328"/>
      <c r="P76" s="337"/>
      <c r="Q76" s="328"/>
      <c r="R76" s="337"/>
      <c r="S76" s="328"/>
      <c r="T76" s="337"/>
      <c r="U76" s="328"/>
      <c r="V76" s="337"/>
      <c r="W76" s="328"/>
      <c r="X76" s="337"/>
      <c r="Y76" s="328"/>
      <c r="Z76" s="337"/>
      <c r="AA76" s="324"/>
      <c r="AB76" s="324"/>
      <c r="AC76" s="133"/>
      <c r="AD76" s="328"/>
      <c r="AE76" s="337"/>
      <c r="AF76" s="328"/>
      <c r="AG76" s="337"/>
      <c r="AH76" s="328"/>
      <c r="AI76" s="337"/>
      <c r="AJ76" s="328"/>
      <c r="AK76" s="337"/>
      <c r="AL76" s="328"/>
      <c r="AM76" s="337"/>
      <c r="AN76" s="328"/>
      <c r="AO76" s="337"/>
      <c r="AP76" s="328"/>
      <c r="AQ76" s="337"/>
      <c r="AR76" s="328"/>
      <c r="AS76" s="337"/>
      <c r="AT76" s="328"/>
      <c r="AU76" s="337"/>
      <c r="AV76" s="328"/>
      <c r="AW76" s="337"/>
      <c r="AX76" s="328"/>
      <c r="AY76" s="337"/>
      <c r="AZ76" s="328"/>
      <c r="BA76" s="337"/>
      <c r="BB76" s="324"/>
      <c r="BC76" s="324"/>
      <c r="BD76" s="133"/>
      <c r="BE76" s="328"/>
      <c r="BF76" s="337"/>
      <c r="BG76" s="328"/>
      <c r="BH76" s="337"/>
      <c r="BI76" s="328"/>
      <c r="BJ76" s="337"/>
      <c r="BK76" s="328"/>
      <c r="BL76" s="337"/>
      <c r="BM76" s="328"/>
      <c r="BN76" s="337"/>
      <c r="BO76" s="328"/>
      <c r="BP76" s="337"/>
      <c r="BQ76" s="328"/>
      <c r="BR76" s="337"/>
      <c r="BS76" s="328"/>
      <c r="BT76" s="337"/>
      <c r="BU76" s="328"/>
      <c r="BV76" s="337"/>
      <c r="BW76" s="328"/>
      <c r="BX76" s="337"/>
      <c r="BY76" s="328"/>
      <c r="BZ76" s="337"/>
      <c r="CA76" s="328"/>
      <c r="CB76" s="337"/>
    </row>
    <row r="77" spans="1:80" ht="23.25" customHeight="1">
      <c r="A77" s="119"/>
      <c r="B77" s="343" t="s">
        <v>273</v>
      </c>
      <c r="C77" s="33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343" t="s">
        <v>273</v>
      </c>
      <c r="AD77" s="338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343" t="s">
        <v>273</v>
      </c>
      <c r="BE77" s="338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</row>
    <row r="78" spans="1:80" ht="22.5" customHeight="1">
      <c r="A78" s="119"/>
      <c r="B78" s="339" t="s">
        <v>271</v>
      </c>
      <c r="C78" s="340" t="e">
        <f>(D9+F9+H9+J9+L9+N9+P9+R9+T9+V9+X9+Z9)/(C9+E9+G9+I9+K9+M9+O9+Q9+S9+U9+W9+Y9)</f>
        <v>#DIV/0!</v>
      </c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339" t="s">
        <v>271</v>
      </c>
      <c r="AD78" s="340" t="e">
        <f>(AE9+AG9+AI9+AK9+AM9+AO9+AQ9+AS9+AU9+AW9+AY9+BA9)/(AD9+AF9+AH9+AJ9+AL9+AN9+AP9+AR9+AT9+AV9+AX9+AZ9)</f>
        <v>#DIV/0!</v>
      </c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339" t="s">
        <v>271</v>
      </c>
      <c r="BE78" s="340" t="e">
        <f>(BF9+BH9+BJ9+BL9+BN9+BP9+BR9+BT9+BV9+BX9+BZ9+CB9)/(BE9+BG9+BI9+BK9+BM9+BO9+BQ9+BS9+BU9+BW9+BY9+CA9)</f>
        <v>#DIV/0!</v>
      </c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</row>
    <row r="79" spans="2:57" ht="22.5" customHeight="1" thickBot="1">
      <c r="B79" s="341" t="s">
        <v>272</v>
      </c>
      <c r="C79" s="342" t="e">
        <f>(D74+F74+H74+J74+L74+N74+P74+R74+T74+V74+X74+Z74)/(C74+E74+G74+I74+K74+M74+O74+Q74+S74+U74+W74+Y74)</f>
        <v>#DIV/0!</v>
      </c>
      <c r="AC79" s="341" t="s">
        <v>272</v>
      </c>
      <c r="AD79" s="342" t="e">
        <f>(AE74+AG74+AI74+AK74+AM74+AO74+AQ74+AS74+AU74+AW74+AY74+BA74)/(AD74+AF74+AH74+AJ74+AL74+AN74+AP74+AR74+AT74+AV74+AX74+AZ74)</f>
        <v>#DIV/0!</v>
      </c>
      <c r="BD79" s="341" t="s">
        <v>272</v>
      </c>
      <c r="BE79" s="342" t="e">
        <f>(BF74+BH74+BJ74+BL74+BN74+BP74+BR74+BT74+BV74+BX74+BZ74+CB74)/(BE74+BG74+BI74+BK74+BM74+BO74+BQ74+BS74+BU74+BW74+BY74+CA74)</f>
        <v>#DIV/0!</v>
      </c>
    </row>
    <row r="81" spans="2:4" ht="15.75">
      <c r="B81" s="349" t="s">
        <v>237</v>
      </c>
      <c r="C81" s="349"/>
      <c r="D81" s="319"/>
    </row>
    <row r="82" spans="2:4" ht="15.75">
      <c r="B82" s="349"/>
      <c r="C82" s="349"/>
      <c r="D82" s="319"/>
    </row>
    <row r="85" ht="24" customHeight="1"/>
    <row r="851" spans="17:37" ht="12.75">
      <c r="Q851" s="116"/>
      <c r="R851" s="116"/>
      <c r="S851" s="117"/>
      <c r="T851" s="117"/>
      <c r="U851" s="117"/>
      <c r="V851" s="117"/>
      <c r="W851" s="117"/>
      <c r="X851" s="117"/>
      <c r="Y851" s="117"/>
      <c r="Z851" s="117"/>
      <c r="AA851" s="117"/>
      <c r="AC851" s="330"/>
      <c r="AD851" s="117"/>
      <c r="AE851" s="117"/>
      <c r="AF851" s="117"/>
      <c r="AG851" s="117"/>
      <c r="AH851" s="117"/>
      <c r="AI851" s="117"/>
      <c r="AJ851" s="117"/>
      <c r="AK851" s="117"/>
    </row>
    <row r="852" spans="17:37" ht="12.75">
      <c r="Q852" s="119"/>
      <c r="R852" s="119"/>
      <c r="S852" s="120"/>
      <c r="T852" s="120"/>
      <c r="U852" s="120"/>
      <c r="V852" s="120"/>
      <c r="W852" s="120"/>
      <c r="X852" s="120"/>
      <c r="Y852" s="120"/>
      <c r="Z852" s="120"/>
      <c r="AA852" s="120"/>
      <c r="AC852" s="118"/>
      <c r="AD852" s="120"/>
      <c r="AE852" s="120"/>
      <c r="AF852" s="120"/>
      <c r="AG852" s="120"/>
      <c r="AH852" s="120"/>
      <c r="AI852" s="120"/>
      <c r="AJ852" s="120"/>
      <c r="AK852" s="120"/>
    </row>
    <row r="853" spans="17:37" ht="12.75">
      <c r="Q853" s="119"/>
      <c r="R853" s="119"/>
      <c r="S853" s="123"/>
      <c r="T853" s="123"/>
      <c r="U853" s="121"/>
      <c r="V853" s="121"/>
      <c r="W853" s="121"/>
      <c r="X853" s="121"/>
      <c r="Y853" s="121"/>
      <c r="Z853" s="121"/>
      <c r="AA853" s="121"/>
      <c r="AC853" s="121"/>
      <c r="AD853" s="121"/>
      <c r="AE853" s="121"/>
      <c r="AF853" s="121"/>
      <c r="AG853" s="121"/>
      <c r="AH853" s="121"/>
      <c r="AI853" s="121"/>
      <c r="AJ853" s="121"/>
      <c r="AK853" s="316"/>
    </row>
    <row r="854" spans="17:37" ht="12.75">
      <c r="Q854" s="128"/>
      <c r="R854" s="128"/>
      <c r="S854" s="129"/>
      <c r="T854" s="129"/>
      <c r="U854" s="126"/>
      <c r="V854" s="126"/>
      <c r="W854" s="126"/>
      <c r="X854" s="126"/>
      <c r="Y854" s="126"/>
      <c r="Z854" s="126"/>
      <c r="AA854" s="126"/>
      <c r="AC854" s="126"/>
      <c r="AD854" s="126"/>
      <c r="AE854" s="126"/>
      <c r="AF854" s="126"/>
      <c r="AG854" s="126"/>
      <c r="AH854" s="126"/>
      <c r="AI854" s="126"/>
      <c r="AJ854" s="126"/>
      <c r="AK854" s="328"/>
    </row>
    <row r="855" spans="17:37" ht="12.75">
      <c r="Q855" s="128"/>
      <c r="R855" s="128"/>
      <c r="S855" s="129"/>
      <c r="T855" s="129"/>
      <c r="U855" s="126"/>
      <c r="V855" s="126"/>
      <c r="W855" s="126"/>
      <c r="X855" s="126"/>
      <c r="Y855" s="126"/>
      <c r="Z855" s="126"/>
      <c r="AA855" s="126"/>
      <c r="AC855" s="126"/>
      <c r="AD855" s="126"/>
      <c r="AE855" s="126"/>
      <c r="AF855" s="126"/>
      <c r="AG855" s="126"/>
      <c r="AH855" s="126"/>
      <c r="AI855" s="126"/>
      <c r="AJ855" s="126"/>
      <c r="AK855" s="328"/>
    </row>
    <row r="856" spans="17:37" ht="12.75">
      <c r="Q856" s="128"/>
      <c r="R856" s="128"/>
      <c r="S856" s="129"/>
      <c r="T856" s="129"/>
      <c r="U856" s="126"/>
      <c r="V856" s="126"/>
      <c r="W856" s="126"/>
      <c r="X856" s="126"/>
      <c r="Y856" s="126"/>
      <c r="Z856" s="126"/>
      <c r="AA856" s="126"/>
      <c r="AC856" s="126"/>
      <c r="AD856" s="126"/>
      <c r="AE856" s="126"/>
      <c r="AF856" s="126"/>
      <c r="AG856" s="126"/>
      <c r="AH856" s="126"/>
      <c r="AI856" s="126"/>
      <c r="AJ856" s="126"/>
      <c r="AK856" s="328"/>
    </row>
    <row r="857" spans="17:37" ht="12.75">
      <c r="Q857" s="131"/>
      <c r="R857" s="131"/>
      <c r="S857" s="129"/>
      <c r="T857" s="129"/>
      <c r="U857" s="126"/>
      <c r="V857" s="126"/>
      <c r="W857" s="126"/>
      <c r="X857" s="126"/>
      <c r="Y857" s="126"/>
      <c r="Z857" s="126"/>
      <c r="AA857" s="126"/>
      <c r="AC857" s="126"/>
      <c r="AD857" s="126"/>
      <c r="AE857" s="126"/>
      <c r="AF857" s="126"/>
      <c r="AG857" s="126"/>
      <c r="AH857" s="126"/>
      <c r="AI857" s="126"/>
      <c r="AJ857" s="126"/>
      <c r="AK857" s="328"/>
    </row>
    <row r="858" spans="17:37" ht="12.75">
      <c r="Q858" s="123"/>
      <c r="R858" s="123"/>
      <c r="S858" s="129"/>
      <c r="T858" s="129"/>
      <c r="U858" s="129"/>
      <c r="V858" s="129"/>
      <c r="W858" s="129"/>
      <c r="X858" s="129"/>
      <c r="Y858" s="129"/>
      <c r="Z858" s="129"/>
      <c r="AA858" s="129"/>
      <c r="AC858" s="127"/>
      <c r="AD858" s="129"/>
      <c r="AE858" s="129"/>
      <c r="AF858" s="129"/>
      <c r="AG858" s="129"/>
      <c r="AH858" s="129"/>
      <c r="AI858" s="129"/>
      <c r="AJ858" s="129"/>
      <c r="AK858" s="332"/>
    </row>
    <row r="859" spans="17:37" ht="12.75">
      <c r="Q859" s="136"/>
      <c r="R859" s="136"/>
      <c r="S859" s="137"/>
      <c r="T859" s="137"/>
      <c r="U859" s="138"/>
      <c r="V859" s="138"/>
      <c r="W859" s="138"/>
      <c r="X859" s="138"/>
      <c r="Y859" s="138"/>
      <c r="Z859" s="138"/>
      <c r="AA859" s="138"/>
      <c r="AC859" s="135"/>
      <c r="AD859" s="138"/>
      <c r="AE859" s="138"/>
      <c r="AF859" s="138"/>
      <c r="AG859" s="138"/>
      <c r="AH859" s="138"/>
      <c r="AI859" s="138"/>
      <c r="AJ859" s="138"/>
      <c r="AK859" s="138"/>
    </row>
    <row r="860" spans="17:37" ht="12.75">
      <c r="Q860" s="141"/>
      <c r="R860" s="314"/>
      <c r="S860" s="142"/>
      <c r="T860" s="138"/>
      <c r="U860" s="138"/>
      <c r="V860" s="138"/>
      <c r="W860" s="138"/>
      <c r="X860" s="138"/>
      <c r="Y860" s="138"/>
      <c r="Z860" s="138"/>
      <c r="AA860" s="138"/>
      <c r="AC860" s="135"/>
      <c r="AD860" s="138"/>
      <c r="AE860" s="138"/>
      <c r="AF860" s="138"/>
      <c r="AG860" s="138"/>
      <c r="AH860" s="138"/>
      <c r="AI860" s="138"/>
      <c r="AJ860" s="138"/>
      <c r="AK860" s="138"/>
    </row>
    <row r="861" spans="17:37" ht="12.75">
      <c r="Q861" s="128"/>
      <c r="R861" s="128"/>
      <c r="S861" s="129"/>
      <c r="T861" s="129"/>
      <c r="U861" s="144"/>
      <c r="V861" s="144"/>
      <c r="W861" s="144"/>
      <c r="X861" s="144"/>
      <c r="Y861" s="144"/>
      <c r="Z861" s="144"/>
      <c r="AA861" s="144"/>
      <c r="AC861" s="144"/>
      <c r="AD861" s="144"/>
      <c r="AE861" s="144"/>
      <c r="AF861" s="144"/>
      <c r="AG861" s="144"/>
      <c r="AH861" s="144"/>
      <c r="AI861" s="144"/>
      <c r="AJ861" s="144"/>
      <c r="AK861" s="135"/>
    </row>
    <row r="862" spans="17:37" ht="12.75">
      <c r="Q862" s="128"/>
      <c r="R862" s="128"/>
      <c r="S862" s="129"/>
      <c r="T862" s="129"/>
      <c r="U862" s="145"/>
      <c r="V862" s="145"/>
      <c r="W862" s="145"/>
      <c r="X862" s="145"/>
      <c r="Y862" s="145"/>
      <c r="Z862" s="145"/>
      <c r="AA862" s="145"/>
      <c r="AC862" s="144"/>
      <c r="AD862" s="145"/>
      <c r="AE862" s="145"/>
      <c r="AF862" s="145"/>
      <c r="AG862" s="145"/>
      <c r="AH862" s="145"/>
      <c r="AI862" s="145"/>
      <c r="AJ862" s="145"/>
      <c r="AK862" s="138"/>
    </row>
    <row r="863" spans="17:37" ht="12.75">
      <c r="Q863" s="128"/>
      <c r="R863" s="128"/>
      <c r="S863" s="129"/>
      <c r="T863" s="129"/>
      <c r="U863" s="145"/>
      <c r="V863" s="145"/>
      <c r="W863" s="145"/>
      <c r="X863" s="145"/>
      <c r="Y863" s="145"/>
      <c r="Z863" s="145"/>
      <c r="AA863" s="145"/>
      <c r="AC863" s="144"/>
      <c r="AD863" s="145"/>
      <c r="AE863" s="145"/>
      <c r="AF863" s="145"/>
      <c r="AG863" s="145"/>
      <c r="AH863" s="145"/>
      <c r="AI863" s="145"/>
      <c r="AJ863" s="145"/>
      <c r="AK863" s="138"/>
    </row>
    <row r="864" spans="17:37" ht="12.75">
      <c r="Q864" s="128"/>
      <c r="R864" s="128"/>
      <c r="S864" s="129"/>
      <c r="T864" s="129"/>
      <c r="U864" s="145"/>
      <c r="V864" s="145"/>
      <c r="W864" s="145"/>
      <c r="X864" s="145"/>
      <c r="Y864" s="145"/>
      <c r="Z864" s="145"/>
      <c r="AA864" s="145"/>
      <c r="AC864" s="144"/>
      <c r="AD864" s="145"/>
      <c r="AE864" s="145"/>
      <c r="AF864" s="145"/>
      <c r="AG864" s="145"/>
      <c r="AH864" s="145"/>
      <c r="AI864" s="145"/>
      <c r="AJ864" s="145"/>
      <c r="AK864" s="138"/>
    </row>
    <row r="865" spans="17:37" ht="12.75">
      <c r="Q865" s="147"/>
      <c r="R865" s="147"/>
      <c r="S865" s="129"/>
      <c r="T865" s="129"/>
      <c r="U865" s="145"/>
      <c r="V865" s="145"/>
      <c r="W865" s="145"/>
      <c r="X865" s="145"/>
      <c r="Y865" s="145"/>
      <c r="Z865" s="145"/>
      <c r="AA865" s="145"/>
      <c r="AC865" s="144"/>
      <c r="AD865" s="145"/>
      <c r="AE865" s="145"/>
      <c r="AF865" s="145"/>
      <c r="AG865" s="145"/>
      <c r="AH865" s="145"/>
      <c r="AI865" s="145"/>
      <c r="AJ865" s="145"/>
      <c r="AK865" s="138"/>
    </row>
    <row r="866" spans="17:37" ht="12.75">
      <c r="Q866" s="147"/>
      <c r="R866" s="147"/>
      <c r="S866" s="129"/>
      <c r="T866" s="129"/>
      <c r="U866" s="145"/>
      <c r="V866" s="145"/>
      <c r="W866" s="145"/>
      <c r="X866" s="145"/>
      <c r="Y866" s="145"/>
      <c r="Z866" s="145"/>
      <c r="AA866" s="145"/>
      <c r="AC866" s="144"/>
      <c r="AD866" s="145"/>
      <c r="AE866" s="145"/>
      <c r="AF866" s="145"/>
      <c r="AG866" s="145"/>
      <c r="AH866" s="145"/>
      <c r="AI866" s="145"/>
      <c r="AJ866" s="145"/>
      <c r="AK866" s="138"/>
    </row>
    <row r="867" spans="17:37" ht="12.75">
      <c r="Q867" s="147"/>
      <c r="R867" s="147"/>
      <c r="S867" s="129"/>
      <c r="T867" s="129"/>
      <c r="U867" s="145"/>
      <c r="V867" s="145"/>
      <c r="W867" s="145"/>
      <c r="X867" s="145"/>
      <c r="Y867" s="145"/>
      <c r="Z867" s="145"/>
      <c r="AA867" s="145"/>
      <c r="AC867" s="144"/>
      <c r="AD867" s="145"/>
      <c r="AE867" s="145"/>
      <c r="AF867" s="145"/>
      <c r="AG867" s="145"/>
      <c r="AH867" s="145"/>
      <c r="AI867" s="145"/>
      <c r="AJ867" s="145"/>
      <c r="AK867" s="138"/>
    </row>
    <row r="868" spans="17:37" ht="12.75">
      <c r="Q868" s="128"/>
      <c r="R868" s="128"/>
      <c r="S868" s="129"/>
      <c r="T868" s="129"/>
      <c r="U868" s="145"/>
      <c r="V868" s="145"/>
      <c r="W868" s="145"/>
      <c r="X868" s="145"/>
      <c r="Y868" s="145"/>
      <c r="Z868" s="145"/>
      <c r="AA868" s="145"/>
      <c r="AC868" s="144"/>
      <c r="AD868" s="145"/>
      <c r="AE868" s="145"/>
      <c r="AF868" s="145"/>
      <c r="AG868" s="145"/>
      <c r="AH868" s="145"/>
      <c r="AI868" s="145"/>
      <c r="AJ868" s="145"/>
      <c r="AK868" s="138"/>
    </row>
    <row r="869" spans="17:37" ht="12.75">
      <c r="Q869" s="128"/>
      <c r="R869" s="128"/>
      <c r="S869" s="129"/>
      <c r="T869" s="129"/>
      <c r="U869" s="145"/>
      <c r="V869" s="145"/>
      <c r="W869" s="145"/>
      <c r="X869" s="145"/>
      <c r="Y869" s="145"/>
      <c r="Z869" s="145"/>
      <c r="AA869" s="145"/>
      <c r="AC869" s="144"/>
      <c r="AD869" s="145"/>
      <c r="AE869" s="145"/>
      <c r="AF869" s="145"/>
      <c r="AG869" s="145"/>
      <c r="AH869" s="145"/>
      <c r="AI869" s="145"/>
      <c r="AJ869" s="145"/>
      <c r="AK869" s="138"/>
    </row>
    <row r="870" spans="17:37" ht="12.75">
      <c r="Q870" s="149"/>
      <c r="R870" s="149"/>
      <c r="S870" s="150"/>
      <c r="T870" s="150"/>
      <c r="U870" s="150"/>
      <c r="V870" s="150"/>
      <c r="W870" s="150"/>
      <c r="X870" s="150"/>
      <c r="Y870" s="150"/>
      <c r="Z870" s="150"/>
      <c r="AA870" s="150"/>
      <c r="AC870" s="144"/>
      <c r="AD870" s="150"/>
      <c r="AE870" s="150"/>
      <c r="AF870" s="150"/>
      <c r="AG870" s="150"/>
      <c r="AH870" s="150"/>
      <c r="AI870" s="150"/>
      <c r="AJ870" s="150"/>
      <c r="AK870" s="333"/>
    </row>
    <row r="871" spans="17:37" ht="12.75">
      <c r="Q871" s="119"/>
      <c r="R871" s="119"/>
      <c r="S871" s="137"/>
      <c r="T871" s="137"/>
      <c r="U871" s="137"/>
      <c r="V871" s="137"/>
      <c r="W871" s="137"/>
      <c r="X871" s="137"/>
      <c r="Y871" s="137"/>
      <c r="Z871" s="137"/>
      <c r="AA871" s="137"/>
      <c r="AC871" s="134"/>
      <c r="AD871" s="137"/>
      <c r="AE871" s="137"/>
      <c r="AF871" s="137"/>
      <c r="AG871" s="137"/>
      <c r="AH871" s="137"/>
      <c r="AI871" s="137"/>
      <c r="AJ871" s="137"/>
      <c r="AK871" s="137"/>
    </row>
    <row r="872" spans="17:37" ht="12.75">
      <c r="Q872" s="141"/>
      <c r="R872" s="314"/>
      <c r="S872" s="142"/>
      <c r="T872" s="138"/>
      <c r="U872" s="137"/>
      <c r="V872" s="137"/>
      <c r="W872" s="137"/>
      <c r="X872" s="137"/>
      <c r="Y872" s="137"/>
      <c r="Z872" s="137"/>
      <c r="AA872" s="137"/>
      <c r="AC872" s="134"/>
      <c r="AD872" s="137"/>
      <c r="AE872" s="137"/>
      <c r="AF872" s="137"/>
      <c r="AG872" s="137"/>
      <c r="AH872" s="137"/>
      <c r="AI872" s="137"/>
      <c r="AJ872" s="137"/>
      <c r="AK872" s="137"/>
    </row>
    <row r="873" spans="17:37" ht="12.75">
      <c r="Q873" s="128"/>
      <c r="R873" s="128"/>
      <c r="S873" s="129"/>
      <c r="T873" s="129"/>
      <c r="U873" s="145"/>
      <c r="V873" s="145"/>
      <c r="W873" s="145"/>
      <c r="X873" s="145"/>
      <c r="Y873" s="145"/>
      <c r="Z873" s="145"/>
      <c r="AA873" s="145"/>
      <c r="AC873" s="144"/>
      <c r="AD873" s="145"/>
      <c r="AE873" s="145"/>
      <c r="AF873" s="145"/>
      <c r="AG873" s="145"/>
      <c r="AH873" s="145"/>
      <c r="AI873" s="145"/>
      <c r="AJ873" s="145"/>
      <c r="AK873" s="138"/>
    </row>
    <row r="874" spans="17:37" ht="12.75">
      <c r="Q874" s="128"/>
      <c r="R874" s="128"/>
      <c r="S874" s="129"/>
      <c r="T874" s="129"/>
      <c r="U874" s="145"/>
      <c r="V874" s="145"/>
      <c r="W874" s="145"/>
      <c r="X874" s="145"/>
      <c r="Y874" s="145"/>
      <c r="Z874" s="145"/>
      <c r="AA874" s="145"/>
      <c r="AC874" s="144"/>
      <c r="AD874" s="145"/>
      <c r="AE874" s="145"/>
      <c r="AF874" s="145"/>
      <c r="AG874" s="145"/>
      <c r="AH874" s="145"/>
      <c r="AI874" s="145"/>
      <c r="AJ874" s="145"/>
      <c r="AK874" s="138"/>
    </row>
    <row r="875" spans="17:37" ht="12.75">
      <c r="Q875" s="128"/>
      <c r="R875" s="128"/>
      <c r="S875" s="129"/>
      <c r="T875" s="129"/>
      <c r="U875" s="145"/>
      <c r="V875" s="145"/>
      <c r="W875" s="145"/>
      <c r="X875" s="145"/>
      <c r="Y875" s="145"/>
      <c r="Z875" s="145"/>
      <c r="AA875" s="145"/>
      <c r="AC875" s="144"/>
      <c r="AD875" s="145"/>
      <c r="AE875" s="145"/>
      <c r="AF875" s="145"/>
      <c r="AG875" s="145"/>
      <c r="AH875" s="145"/>
      <c r="AI875" s="145"/>
      <c r="AJ875" s="145"/>
      <c r="AK875" s="138"/>
    </row>
    <row r="876" spans="17:37" ht="12.75">
      <c r="Q876" s="128"/>
      <c r="R876" s="128"/>
      <c r="S876" s="129"/>
      <c r="T876" s="129"/>
      <c r="U876" s="145"/>
      <c r="V876" s="145"/>
      <c r="W876" s="145"/>
      <c r="X876" s="145"/>
      <c r="Y876" s="145"/>
      <c r="Z876" s="145"/>
      <c r="AA876" s="145"/>
      <c r="AC876" s="144"/>
      <c r="AD876" s="145"/>
      <c r="AE876" s="145"/>
      <c r="AF876" s="145"/>
      <c r="AG876" s="145"/>
      <c r="AH876" s="145"/>
      <c r="AI876" s="145"/>
      <c r="AJ876" s="145"/>
      <c r="AK876" s="138"/>
    </row>
    <row r="877" spans="17:37" ht="12.75">
      <c r="Q877" s="128"/>
      <c r="R877" s="128"/>
      <c r="S877" s="129"/>
      <c r="T877" s="129"/>
      <c r="U877" s="145"/>
      <c r="V877" s="145"/>
      <c r="W877" s="145"/>
      <c r="X877" s="145"/>
      <c r="Y877" s="145"/>
      <c r="Z877" s="145"/>
      <c r="AA877" s="145"/>
      <c r="AC877" s="144"/>
      <c r="AD877" s="145"/>
      <c r="AE877" s="145"/>
      <c r="AF877" s="145"/>
      <c r="AG877" s="145"/>
      <c r="AH877" s="145"/>
      <c r="AI877" s="145"/>
      <c r="AJ877" s="145"/>
      <c r="AK877" s="138"/>
    </row>
    <row r="878" spans="17:37" ht="12.75">
      <c r="Q878" s="128"/>
      <c r="R878" s="128"/>
      <c r="S878" s="129"/>
      <c r="T878" s="129"/>
      <c r="U878" s="145"/>
      <c r="V878" s="145"/>
      <c r="W878" s="145"/>
      <c r="X878" s="145"/>
      <c r="Y878" s="145"/>
      <c r="Z878" s="145"/>
      <c r="AA878" s="145"/>
      <c r="AC878" s="144"/>
      <c r="AD878" s="145"/>
      <c r="AE878" s="145"/>
      <c r="AF878" s="145"/>
      <c r="AG878" s="145"/>
      <c r="AH878" s="145"/>
      <c r="AI878" s="145"/>
      <c r="AJ878" s="145"/>
      <c r="AK878" s="138"/>
    </row>
    <row r="879" spans="17:37" ht="12.75">
      <c r="Q879" s="93"/>
      <c r="R879" s="93"/>
      <c r="S879" s="129"/>
      <c r="T879" s="129"/>
      <c r="U879" s="144"/>
      <c r="V879" s="144"/>
      <c r="W879" s="144"/>
      <c r="X879" s="144"/>
      <c r="Y879" s="145"/>
      <c r="Z879" s="145"/>
      <c r="AA879" s="145"/>
      <c r="AC879" s="144"/>
      <c r="AD879" s="145"/>
      <c r="AE879" s="145"/>
      <c r="AF879" s="145"/>
      <c r="AG879" s="145"/>
      <c r="AH879" s="145"/>
      <c r="AI879" s="145"/>
      <c r="AJ879" s="145"/>
      <c r="AK879" s="138"/>
    </row>
    <row r="880" spans="17:37" ht="12.75">
      <c r="Q880" s="92"/>
      <c r="R880" s="92"/>
      <c r="S880" s="129"/>
      <c r="T880" s="129"/>
      <c r="U880" s="144"/>
      <c r="V880" s="144"/>
      <c r="W880" s="144"/>
      <c r="X880" s="144"/>
      <c r="Y880" s="145"/>
      <c r="Z880" s="145"/>
      <c r="AA880" s="145"/>
      <c r="AC880" s="144"/>
      <c r="AD880" s="145"/>
      <c r="AE880" s="145"/>
      <c r="AF880" s="145"/>
      <c r="AG880" s="145"/>
      <c r="AH880" s="145"/>
      <c r="AI880" s="145"/>
      <c r="AJ880" s="145"/>
      <c r="AK880" s="138"/>
    </row>
    <row r="881" spans="17:37" ht="12.75">
      <c r="Q881" s="92"/>
      <c r="R881" s="92"/>
      <c r="S881" s="129"/>
      <c r="T881" s="129"/>
      <c r="U881" s="144"/>
      <c r="V881" s="144"/>
      <c r="W881" s="144"/>
      <c r="X881" s="144"/>
      <c r="Y881" s="145"/>
      <c r="Z881" s="145"/>
      <c r="AA881" s="145"/>
      <c r="AC881" s="144"/>
      <c r="AD881" s="145"/>
      <c r="AE881" s="145"/>
      <c r="AF881" s="145"/>
      <c r="AG881" s="145"/>
      <c r="AH881" s="145"/>
      <c r="AI881" s="145"/>
      <c r="AJ881" s="145"/>
      <c r="AK881" s="138"/>
    </row>
    <row r="882" spans="17:37" ht="12.75">
      <c r="Q882" s="92"/>
      <c r="R882" s="92"/>
      <c r="S882" s="129"/>
      <c r="T882" s="129"/>
      <c r="U882" s="144"/>
      <c r="V882" s="144"/>
      <c r="W882" s="144"/>
      <c r="X882" s="144"/>
      <c r="Y882" s="145"/>
      <c r="Z882" s="145"/>
      <c r="AA882" s="145"/>
      <c r="AC882" s="144"/>
      <c r="AD882" s="145"/>
      <c r="AE882" s="145"/>
      <c r="AF882" s="145"/>
      <c r="AG882" s="145"/>
      <c r="AH882" s="145"/>
      <c r="AI882" s="145"/>
      <c r="AJ882" s="145"/>
      <c r="AK882" s="138"/>
    </row>
    <row r="883" spans="17:37" ht="12.75">
      <c r="Q883" s="92"/>
      <c r="R883" s="92"/>
      <c r="S883" s="129"/>
      <c r="T883" s="129"/>
      <c r="U883" s="144"/>
      <c r="V883" s="144"/>
      <c r="W883" s="144"/>
      <c r="X883" s="144"/>
      <c r="Y883" s="145"/>
      <c r="Z883" s="145"/>
      <c r="AA883" s="145"/>
      <c r="AC883" s="144"/>
      <c r="AD883" s="145"/>
      <c r="AE883" s="145"/>
      <c r="AF883" s="145"/>
      <c r="AG883" s="145"/>
      <c r="AH883" s="145"/>
      <c r="AI883" s="145"/>
      <c r="AJ883" s="145"/>
      <c r="AK883" s="138"/>
    </row>
    <row r="884" spans="17:37" ht="12.75">
      <c r="Q884" s="93"/>
      <c r="R884" s="93"/>
      <c r="S884" s="129"/>
      <c r="T884" s="129"/>
      <c r="U884" s="144"/>
      <c r="V884" s="144"/>
      <c r="W884" s="144"/>
      <c r="X884" s="144"/>
      <c r="Y884" s="145"/>
      <c r="Z884" s="145"/>
      <c r="AA884" s="145"/>
      <c r="AC884" s="144"/>
      <c r="AD884" s="145"/>
      <c r="AE884" s="145"/>
      <c r="AF884" s="145"/>
      <c r="AG884" s="145"/>
      <c r="AH884" s="145"/>
      <c r="AI884" s="145"/>
      <c r="AJ884" s="145"/>
      <c r="AK884" s="138"/>
    </row>
    <row r="885" spans="17:37" ht="12.75">
      <c r="Q885" s="93"/>
      <c r="R885" s="93"/>
      <c r="S885" s="129"/>
      <c r="T885" s="129"/>
      <c r="U885" s="144"/>
      <c r="V885" s="144"/>
      <c r="W885" s="144"/>
      <c r="X885" s="144"/>
      <c r="Y885" s="145"/>
      <c r="Z885" s="145"/>
      <c r="AA885" s="145"/>
      <c r="AC885" s="144"/>
      <c r="AD885" s="145"/>
      <c r="AE885" s="145"/>
      <c r="AF885" s="145"/>
      <c r="AG885" s="145"/>
      <c r="AH885" s="145"/>
      <c r="AI885" s="145"/>
      <c r="AJ885" s="145"/>
      <c r="AK885" s="138"/>
    </row>
    <row r="886" spans="17:37" ht="12.75">
      <c r="Q886" s="93"/>
      <c r="R886" s="93"/>
      <c r="S886" s="129"/>
      <c r="T886" s="129"/>
      <c r="U886" s="144"/>
      <c r="V886" s="144"/>
      <c r="W886" s="144"/>
      <c r="X886" s="144"/>
      <c r="Y886" s="145"/>
      <c r="Z886" s="145"/>
      <c r="AA886" s="145"/>
      <c r="AC886" s="144"/>
      <c r="AD886" s="145"/>
      <c r="AE886" s="145"/>
      <c r="AF886" s="145"/>
      <c r="AG886" s="145"/>
      <c r="AH886" s="145"/>
      <c r="AI886" s="145"/>
      <c r="AJ886" s="145"/>
      <c r="AK886" s="138"/>
    </row>
    <row r="887" spans="17:37" ht="12.75">
      <c r="Q887" s="92"/>
      <c r="R887" s="92"/>
      <c r="S887" s="129"/>
      <c r="T887" s="129"/>
      <c r="U887" s="144"/>
      <c r="V887" s="144"/>
      <c r="W887" s="144"/>
      <c r="X887" s="144"/>
      <c r="Y887" s="145"/>
      <c r="Z887" s="145"/>
      <c r="AA887" s="145"/>
      <c r="AC887" s="144"/>
      <c r="AD887" s="145"/>
      <c r="AE887" s="145"/>
      <c r="AF887" s="145"/>
      <c r="AG887" s="145"/>
      <c r="AH887" s="145"/>
      <c r="AI887" s="145"/>
      <c r="AJ887" s="145"/>
      <c r="AK887" s="138"/>
    </row>
    <row r="888" spans="17:37" ht="12.75">
      <c r="Q888" s="92"/>
      <c r="R888" s="92"/>
      <c r="S888" s="129"/>
      <c r="T888" s="129"/>
      <c r="U888" s="144"/>
      <c r="V888" s="144"/>
      <c r="W888" s="144"/>
      <c r="X888" s="144"/>
      <c r="Y888" s="145"/>
      <c r="Z888" s="145"/>
      <c r="AA888" s="145"/>
      <c r="AC888" s="144"/>
      <c r="AD888" s="145"/>
      <c r="AE888" s="145"/>
      <c r="AF888" s="145"/>
      <c r="AG888" s="145"/>
      <c r="AH888" s="145"/>
      <c r="AI888" s="145"/>
      <c r="AJ888" s="145"/>
      <c r="AK888" s="138"/>
    </row>
    <row r="889" spans="17:37" ht="12.75">
      <c r="Q889" s="92"/>
      <c r="R889" s="92"/>
      <c r="S889" s="129"/>
      <c r="T889" s="129"/>
      <c r="U889" s="144"/>
      <c r="V889" s="144"/>
      <c r="W889" s="144"/>
      <c r="X889" s="144"/>
      <c r="Y889" s="145"/>
      <c r="Z889" s="145"/>
      <c r="AA889" s="145"/>
      <c r="AC889" s="144"/>
      <c r="AD889" s="145"/>
      <c r="AE889" s="145"/>
      <c r="AF889" s="145"/>
      <c r="AG889" s="145"/>
      <c r="AH889" s="145"/>
      <c r="AI889" s="145"/>
      <c r="AJ889" s="145"/>
      <c r="AK889" s="138"/>
    </row>
    <row r="890" spans="17:37" ht="12.75">
      <c r="Q890" s="92"/>
      <c r="R890" s="92"/>
      <c r="S890" s="129"/>
      <c r="T890" s="129"/>
      <c r="U890" s="144"/>
      <c r="V890" s="144"/>
      <c r="W890" s="144"/>
      <c r="X890" s="144"/>
      <c r="Y890" s="145"/>
      <c r="Z890" s="145"/>
      <c r="AA890" s="145"/>
      <c r="AC890" s="144"/>
      <c r="AD890" s="145"/>
      <c r="AE890" s="145"/>
      <c r="AF890" s="145"/>
      <c r="AG890" s="145"/>
      <c r="AH890" s="145"/>
      <c r="AI890" s="145"/>
      <c r="AJ890" s="145"/>
      <c r="AK890" s="138"/>
    </row>
    <row r="891" spans="17:37" ht="12.75">
      <c r="Q891" s="92"/>
      <c r="R891" s="92"/>
      <c r="S891" s="129"/>
      <c r="T891" s="129"/>
      <c r="U891" s="144"/>
      <c r="V891" s="144"/>
      <c r="W891" s="144"/>
      <c r="X891" s="144"/>
      <c r="Y891" s="145"/>
      <c r="Z891" s="145"/>
      <c r="AA891" s="145"/>
      <c r="AC891" s="144"/>
      <c r="AD891" s="145"/>
      <c r="AE891" s="145"/>
      <c r="AF891" s="145"/>
      <c r="AG891" s="145"/>
      <c r="AH891" s="145"/>
      <c r="AI891" s="145"/>
      <c r="AJ891" s="145"/>
      <c r="AK891" s="138"/>
    </row>
    <row r="892" spans="17:37" ht="12.75">
      <c r="Q892" s="92"/>
      <c r="R892" s="92"/>
      <c r="S892" s="129"/>
      <c r="T892" s="129"/>
      <c r="U892" s="144"/>
      <c r="V892" s="144"/>
      <c r="W892" s="144"/>
      <c r="X892" s="144"/>
      <c r="Y892" s="145"/>
      <c r="Z892" s="145"/>
      <c r="AA892" s="145"/>
      <c r="AC892" s="144"/>
      <c r="AD892" s="145"/>
      <c r="AE892" s="145"/>
      <c r="AF892" s="145"/>
      <c r="AG892" s="145"/>
      <c r="AH892" s="145"/>
      <c r="AI892" s="145"/>
      <c r="AJ892" s="145"/>
      <c r="AK892" s="138"/>
    </row>
    <row r="893" spans="17:37" ht="12.75">
      <c r="Q893" s="93"/>
      <c r="R893" s="93"/>
      <c r="S893" s="129"/>
      <c r="T893" s="129"/>
      <c r="U893" s="144"/>
      <c r="V893" s="144"/>
      <c r="W893" s="144"/>
      <c r="X893" s="144"/>
      <c r="Y893" s="145"/>
      <c r="Z893" s="145"/>
      <c r="AA893" s="145"/>
      <c r="AC893" s="144"/>
      <c r="AD893" s="145"/>
      <c r="AE893" s="145"/>
      <c r="AF893" s="145"/>
      <c r="AG893" s="145"/>
      <c r="AH893" s="145"/>
      <c r="AI893" s="145"/>
      <c r="AJ893" s="145"/>
      <c r="AK893" s="138"/>
    </row>
    <row r="894" spans="17:37" ht="12.75">
      <c r="Q894" s="92"/>
      <c r="R894" s="92"/>
      <c r="S894" s="129"/>
      <c r="T894" s="129"/>
      <c r="U894" s="144"/>
      <c r="V894" s="144"/>
      <c r="W894" s="144"/>
      <c r="X894" s="144"/>
      <c r="Y894" s="145"/>
      <c r="Z894" s="145"/>
      <c r="AA894" s="145"/>
      <c r="AC894" s="144"/>
      <c r="AD894" s="145"/>
      <c r="AE894" s="145"/>
      <c r="AF894" s="145"/>
      <c r="AG894" s="145"/>
      <c r="AH894" s="145"/>
      <c r="AI894" s="145"/>
      <c r="AJ894" s="145"/>
      <c r="AK894" s="138"/>
    </row>
    <row r="895" spans="17:37" ht="12.75">
      <c r="Q895" s="92"/>
      <c r="R895" s="92"/>
      <c r="S895" s="129"/>
      <c r="T895" s="129"/>
      <c r="U895" s="144"/>
      <c r="V895" s="144"/>
      <c r="W895" s="144"/>
      <c r="X895" s="144"/>
      <c r="Y895" s="145"/>
      <c r="Z895" s="145"/>
      <c r="AA895" s="145"/>
      <c r="AC895" s="144"/>
      <c r="AD895" s="145"/>
      <c r="AE895" s="145"/>
      <c r="AF895" s="145"/>
      <c r="AG895" s="145"/>
      <c r="AH895" s="145"/>
      <c r="AI895" s="145"/>
      <c r="AJ895" s="145"/>
      <c r="AK895" s="138"/>
    </row>
    <row r="896" spans="17:37" ht="12.75">
      <c r="Q896" s="92"/>
      <c r="R896" s="92"/>
      <c r="S896" s="129"/>
      <c r="T896" s="129"/>
      <c r="U896" s="144"/>
      <c r="V896" s="144"/>
      <c r="W896" s="144"/>
      <c r="X896" s="144"/>
      <c r="Y896" s="145"/>
      <c r="Z896" s="145"/>
      <c r="AA896" s="145"/>
      <c r="AC896" s="144"/>
      <c r="AD896" s="145"/>
      <c r="AE896" s="145"/>
      <c r="AF896" s="145"/>
      <c r="AG896" s="145"/>
      <c r="AH896" s="145"/>
      <c r="AI896" s="145"/>
      <c r="AJ896" s="145"/>
      <c r="AK896" s="138"/>
    </row>
    <row r="897" spans="17:37" ht="12.75">
      <c r="Q897" s="92"/>
      <c r="R897" s="92"/>
      <c r="S897" s="129"/>
      <c r="T897" s="129"/>
      <c r="U897" s="144"/>
      <c r="V897" s="144"/>
      <c r="W897" s="144"/>
      <c r="X897" s="144"/>
      <c r="Y897" s="145"/>
      <c r="Z897" s="145"/>
      <c r="AA897" s="145"/>
      <c r="AC897" s="144"/>
      <c r="AD897" s="145"/>
      <c r="AE897" s="145"/>
      <c r="AF897" s="145"/>
      <c r="AG897" s="145"/>
      <c r="AH897" s="145"/>
      <c r="AI897" s="145"/>
      <c r="AJ897" s="145"/>
      <c r="AK897" s="138"/>
    </row>
    <row r="898" spans="17:37" ht="12.75">
      <c r="Q898" s="92"/>
      <c r="R898" s="92"/>
      <c r="S898" s="129"/>
      <c r="T898" s="129"/>
      <c r="U898" s="144"/>
      <c r="V898" s="144"/>
      <c r="W898" s="144"/>
      <c r="X898" s="144"/>
      <c r="Y898" s="145"/>
      <c r="Z898" s="145"/>
      <c r="AA898" s="145"/>
      <c r="AC898" s="144"/>
      <c r="AD898" s="145"/>
      <c r="AE898" s="145"/>
      <c r="AF898" s="145"/>
      <c r="AG898" s="145"/>
      <c r="AH898" s="145"/>
      <c r="AI898" s="145"/>
      <c r="AJ898" s="145"/>
      <c r="AK898" s="138"/>
    </row>
    <row r="899" spans="17:37" ht="12.75">
      <c r="Q899" s="92"/>
      <c r="R899" s="92"/>
      <c r="S899" s="129"/>
      <c r="T899" s="129"/>
      <c r="U899" s="144"/>
      <c r="V899" s="144"/>
      <c r="W899" s="144"/>
      <c r="X899" s="144"/>
      <c r="Y899" s="145"/>
      <c r="Z899" s="145"/>
      <c r="AA899" s="145"/>
      <c r="AC899" s="144"/>
      <c r="AD899" s="145"/>
      <c r="AE899" s="145"/>
      <c r="AF899" s="145"/>
      <c r="AG899" s="145"/>
      <c r="AH899" s="145"/>
      <c r="AI899" s="145"/>
      <c r="AJ899" s="145"/>
      <c r="AK899" s="138"/>
    </row>
    <row r="900" spans="17:37" ht="12.75">
      <c r="Q900" s="92"/>
      <c r="R900" s="92"/>
      <c r="S900" s="129"/>
      <c r="T900" s="129"/>
      <c r="U900" s="144"/>
      <c r="V900" s="144"/>
      <c r="W900" s="144"/>
      <c r="X900" s="144"/>
      <c r="Y900" s="145"/>
      <c r="Z900" s="145"/>
      <c r="AA900" s="145"/>
      <c r="AC900" s="144"/>
      <c r="AD900" s="145"/>
      <c r="AE900" s="145"/>
      <c r="AF900" s="145"/>
      <c r="AG900" s="145"/>
      <c r="AH900" s="145"/>
      <c r="AI900" s="145"/>
      <c r="AJ900" s="145"/>
      <c r="AK900" s="138"/>
    </row>
    <row r="901" spans="17:37" ht="12.75">
      <c r="Q901" s="92"/>
      <c r="R901" s="92"/>
      <c r="S901" s="129"/>
      <c r="T901" s="129"/>
      <c r="U901" s="144"/>
      <c r="V901" s="144"/>
      <c r="W901" s="144"/>
      <c r="X901" s="144"/>
      <c r="Y901" s="145"/>
      <c r="Z901" s="145"/>
      <c r="AA901" s="145"/>
      <c r="AC901" s="144"/>
      <c r="AD901" s="145"/>
      <c r="AE901" s="145"/>
      <c r="AF901" s="145"/>
      <c r="AG901" s="145"/>
      <c r="AH901" s="145"/>
      <c r="AI901" s="145"/>
      <c r="AJ901" s="145"/>
      <c r="AK901" s="138"/>
    </row>
    <row r="902" spans="17:37" ht="12.75">
      <c r="Q902" s="93"/>
      <c r="R902" s="93"/>
      <c r="S902" s="129"/>
      <c r="T902" s="129"/>
      <c r="U902" s="144"/>
      <c r="V902" s="144"/>
      <c r="W902" s="144"/>
      <c r="X902" s="144"/>
      <c r="Y902" s="145"/>
      <c r="Z902" s="145"/>
      <c r="AA902" s="145"/>
      <c r="AC902" s="144"/>
      <c r="AD902" s="145"/>
      <c r="AE902" s="145"/>
      <c r="AF902" s="145"/>
      <c r="AG902" s="145"/>
      <c r="AH902" s="145"/>
      <c r="AI902" s="145"/>
      <c r="AJ902" s="145"/>
      <c r="AK902" s="138"/>
    </row>
    <row r="903" spans="17:37" ht="12.75">
      <c r="Q903" s="92"/>
      <c r="R903" s="92"/>
      <c r="S903" s="129"/>
      <c r="T903" s="129"/>
      <c r="U903" s="144"/>
      <c r="V903" s="144"/>
      <c r="W903" s="144"/>
      <c r="X903" s="144"/>
      <c r="Y903" s="145"/>
      <c r="Z903" s="145"/>
      <c r="AA903" s="145"/>
      <c r="AC903" s="144"/>
      <c r="AD903" s="145"/>
      <c r="AE903" s="145"/>
      <c r="AF903" s="145"/>
      <c r="AG903" s="145"/>
      <c r="AH903" s="145"/>
      <c r="AI903" s="145"/>
      <c r="AJ903" s="145"/>
      <c r="AK903" s="138"/>
    </row>
    <row r="904" spans="17:37" ht="12.75">
      <c r="Q904" s="92"/>
      <c r="R904" s="92"/>
      <c r="S904" s="129"/>
      <c r="T904" s="129"/>
      <c r="U904" s="144"/>
      <c r="V904" s="144"/>
      <c r="W904" s="144"/>
      <c r="X904" s="144"/>
      <c r="Y904" s="145"/>
      <c r="Z904" s="145"/>
      <c r="AA904" s="145"/>
      <c r="AC904" s="144"/>
      <c r="AD904" s="145"/>
      <c r="AE904" s="145"/>
      <c r="AF904" s="145"/>
      <c r="AG904" s="145"/>
      <c r="AH904" s="145"/>
      <c r="AI904" s="145"/>
      <c r="AJ904" s="145"/>
      <c r="AK904" s="138"/>
    </row>
    <row r="905" spans="17:37" ht="12.75">
      <c r="Q905" s="92"/>
      <c r="R905" s="92"/>
      <c r="S905" s="129"/>
      <c r="T905" s="129"/>
      <c r="U905" s="144"/>
      <c r="V905" s="144"/>
      <c r="W905" s="144"/>
      <c r="X905" s="144"/>
      <c r="Y905" s="145"/>
      <c r="Z905" s="145"/>
      <c r="AA905" s="145"/>
      <c r="AC905" s="144"/>
      <c r="AD905" s="145"/>
      <c r="AE905" s="145"/>
      <c r="AF905" s="145"/>
      <c r="AG905" s="145"/>
      <c r="AH905" s="145"/>
      <c r="AI905" s="145"/>
      <c r="AJ905" s="145"/>
      <c r="AK905" s="138"/>
    </row>
    <row r="906" spans="17:37" ht="12.75">
      <c r="Q906" s="147"/>
      <c r="R906" s="147"/>
      <c r="S906" s="129"/>
      <c r="T906" s="129"/>
      <c r="U906" s="151"/>
      <c r="V906" s="151"/>
      <c r="W906" s="151"/>
      <c r="X906" s="151"/>
      <c r="Y906" s="144"/>
      <c r="Z906" s="144"/>
      <c r="AA906" s="145"/>
      <c r="AC906" s="144"/>
      <c r="AD906" s="145"/>
      <c r="AE906" s="145"/>
      <c r="AF906" s="145"/>
      <c r="AG906" s="145"/>
      <c r="AH906" s="145"/>
      <c r="AI906" s="145"/>
      <c r="AJ906" s="145"/>
      <c r="AK906" s="138"/>
    </row>
    <row r="907" spans="17:37" ht="12.75">
      <c r="Q907" s="128"/>
      <c r="R907" s="128"/>
      <c r="S907" s="129"/>
      <c r="T907" s="129"/>
      <c r="U907" s="151"/>
      <c r="V907" s="151"/>
      <c r="W907" s="151"/>
      <c r="X907" s="151"/>
      <c r="Y907" s="144"/>
      <c r="Z907" s="144"/>
      <c r="AA907" s="145"/>
      <c r="AC907" s="144"/>
      <c r="AD907" s="145"/>
      <c r="AE907" s="145"/>
      <c r="AF907" s="145"/>
      <c r="AG907" s="145"/>
      <c r="AH907" s="145"/>
      <c r="AI907" s="145"/>
      <c r="AJ907" s="145"/>
      <c r="AK907" s="138"/>
    </row>
    <row r="908" spans="17:37" ht="12.75">
      <c r="Q908" s="128"/>
      <c r="R908" s="128"/>
      <c r="S908" s="129"/>
      <c r="T908" s="129"/>
      <c r="U908" s="151"/>
      <c r="V908" s="151"/>
      <c r="W908" s="151"/>
      <c r="X908" s="151"/>
      <c r="Y908" s="144"/>
      <c r="Z908" s="144"/>
      <c r="AA908" s="145"/>
      <c r="AC908" s="144"/>
      <c r="AD908" s="145"/>
      <c r="AE908" s="145"/>
      <c r="AF908" s="145"/>
      <c r="AG908" s="145"/>
      <c r="AH908" s="145"/>
      <c r="AI908" s="145"/>
      <c r="AJ908" s="145"/>
      <c r="AK908" s="138"/>
    </row>
    <row r="909" spans="17:37" ht="12.75">
      <c r="Q909" s="147"/>
      <c r="R909" s="147"/>
      <c r="S909" s="129"/>
      <c r="T909" s="129"/>
      <c r="U909" s="151"/>
      <c r="V909" s="151"/>
      <c r="W909" s="151"/>
      <c r="X909" s="151"/>
      <c r="Y909" s="144"/>
      <c r="Z909" s="144"/>
      <c r="AA909" s="145"/>
      <c r="AC909" s="144"/>
      <c r="AD909" s="145"/>
      <c r="AE909" s="145"/>
      <c r="AF909" s="145"/>
      <c r="AG909" s="145"/>
      <c r="AH909" s="145"/>
      <c r="AI909" s="145"/>
      <c r="AJ909" s="145"/>
      <c r="AK909" s="138"/>
    </row>
    <row r="910" spans="17:37" ht="12.75">
      <c r="Q910" s="149"/>
      <c r="R910" s="149"/>
      <c r="S910" s="150"/>
      <c r="T910" s="150"/>
      <c r="U910" s="150"/>
      <c r="V910" s="150"/>
      <c r="W910" s="150"/>
      <c r="X910" s="150"/>
      <c r="Y910" s="150"/>
      <c r="Z910" s="150"/>
      <c r="AA910" s="150"/>
      <c r="AC910" s="144"/>
      <c r="AD910" s="150"/>
      <c r="AE910" s="150"/>
      <c r="AF910" s="150"/>
      <c r="AG910" s="150"/>
      <c r="AH910" s="150"/>
      <c r="AI910" s="150"/>
      <c r="AJ910" s="150"/>
      <c r="AK910" s="333"/>
    </row>
    <row r="911" spans="17:37" ht="12.75">
      <c r="Q911" s="119"/>
      <c r="R911" s="119"/>
      <c r="S911" s="137"/>
      <c r="T911" s="137"/>
      <c r="U911" s="137"/>
      <c r="V911" s="137"/>
      <c r="W911" s="137"/>
      <c r="X911" s="137"/>
      <c r="Y911" s="137"/>
      <c r="Z911" s="137"/>
      <c r="AA911" s="137"/>
      <c r="AC911" s="134"/>
      <c r="AD911" s="137"/>
      <c r="AE911" s="137"/>
      <c r="AF911" s="137"/>
      <c r="AG911" s="137"/>
      <c r="AH911" s="137"/>
      <c r="AI911" s="137"/>
      <c r="AJ911" s="137"/>
      <c r="AK911" s="137"/>
    </row>
    <row r="912" spans="17:37" ht="12.75">
      <c r="Q912" s="149"/>
      <c r="R912" s="314"/>
      <c r="S912" s="142"/>
      <c r="T912" s="138"/>
      <c r="U912" s="137"/>
      <c r="V912" s="137"/>
      <c r="W912" s="137"/>
      <c r="X912" s="137"/>
      <c r="Y912" s="137"/>
      <c r="Z912" s="137"/>
      <c r="AA912" s="137"/>
      <c r="AC912" s="134"/>
      <c r="AD912" s="137"/>
      <c r="AE912" s="137"/>
      <c r="AF912" s="137"/>
      <c r="AG912" s="137"/>
      <c r="AH912" s="137"/>
      <c r="AI912" s="137"/>
      <c r="AJ912" s="137"/>
      <c r="AK912" s="137"/>
    </row>
    <row r="913" spans="17:37" ht="12.75">
      <c r="Q913" s="128"/>
      <c r="R913" s="128"/>
      <c r="S913" s="152"/>
      <c r="T913" s="152"/>
      <c r="U913" s="150"/>
      <c r="V913" s="150"/>
      <c r="W913" s="150"/>
      <c r="X913" s="150"/>
      <c r="Y913" s="150"/>
      <c r="Z913" s="150"/>
      <c r="AA913" s="150"/>
      <c r="AC913" s="144"/>
      <c r="AD913" s="150"/>
      <c r="AE913" s="150"/>
      <c r="AF913" s="150"/>
      <c r="AG913" s="150"/>
      <c r="AH913" s="150"/>
      <c r="AI913" s="150"/>
      <c r="AJ913" s="150"/>
      <c r="AK913" s="333"/>
    </row>
    <row r="914" spans="17:37" ht="12.75">
      <c r="Q914" s="128"/>
      <c r="R914" s="128"/>
      <c r="S914" s="152"/>
      <c r="T914" s="152"/>
      <c r="U914" s="150"/>
      <c r="V914" s="150"/>
      <c r="W914" s="150"/>
      <c r="X914" s="150"/>
      <c r="Y914" s="150"/>
      <c r="Z914" s="150"/>
      <c r="AA914" s="150"/>
      <c r="AC914" s="144"/>
      <c r="AD914" s="150"/>
      <c r="AE914" s="150"/>
      <c r="AF914" s="150"/>
      <c r="AG914" s="150"/>
      <c r="AH914" s="150"/>
      <c r="AI914" s="150"/>
      <c r="AJ914" s="150"/>
      <c r="AK914" s="333"/>
    </row>
    <row r="915" spans="17:37" ht="12.75">
      <c r="Q915" s="128"/>
      <c r="R915" s="128"/>
      <c r="S915" s="152"/>
      <c r="T915" s="152"/>
      <c r="U915" s="150"/>
      <c r="V915" s="150"/>
      <c r="W915" s="150"/>
      <c r="X915" s="150"/>
      <c r="Y915" s="150"/>
      <c r="Z915" s="150"/>
      <c r="AA915" s="150"/>
      <c r="AC915" s="144"/>
      <c r="AD915" s="150"/>
      <c r="AE915" s="150"/>
      <c r="AF915" s="150"/>
      <c r="AG915" s="150"/>
      <c r="AH915" s="150"/>
      <c r="AI915" s="150"/>
      <c r="AJ915" s="150"/>
      <c r="AK915" s="333"/>
    </row>
    <row r="916" spans="17:37" ht="12.75">
      <c r="Q916" s="128"/>
      <c r="R916" s="128"/>
      <c r="S916" s="152"/>
      <c r="T916" s="152"/>
      <c r="U916" s="150"/>
      <c r="V916" s="150"/>
      <c r="W916" s="150"/>
      <c r="X916" s="150"/>
      <c r="Y916" s="150"/>
      <c r="Z916" s="150"/>
      <c r="AA916" s="150"/>
      <c r="AC916" s="144"/>
      <c r="AD916" s="150"/>
      <c r="AE916" s="150"/>
      <c r="AF916" s="150"/>
      <c r="AG916" s="150"/>
      <c r="AH916" s="150"/>
      <c r="AI916" s="150"/>
      <c r="AJ916" s="150"/>
      <c r="AK916" s="333"/>
    </row>
    <row r="917" spans="17:37" ht="12.75">
      <c r="Q917" s="128"/>
      <c r="R917" s="128"/>
      <c r="S917" s="152"/>
      <c r="T917" s="152"/>
      <c r="U917" s="150"/>
      <c r="V917" s="150"/>
      <c r="W917" s="150"/>
      <c r="X917" s="150"/>
      <c r="Y917" s="150"/>
      <c r="Z917" s="150"/>
      <c r="AA917" s="150"/>
      <c r="AC917" s="144"/>
      <c r="AD917" s="150"/>
      <c r="AE917" s="150"/>
      <c r="AF917" s="150"/>
      <c r="AG917" s="150"/>
      <c r="AH917" s="150"/>
      <c r="AI917" s="150"/>
      <c r="AJ917" s="150"/>
      <c r="AK917" s="333"/>
    </row>
    <row r="918" spans="17:37" ht="12.75">
      <c r="Q918" s="128"/>
      <c r="R918" s="128"/>
      <c r="S918" s="145"/>
      <c r="T918" s="145"/>
      <c r="U918" s="145"/>
      <c r="V918" s="145"/>
      <c r="W918" s="145"/>
      <c r="X918" s="145"/>
      <c r="Y918" s="145"/>
      <c r="Z918" s="145"/>
      <c r="AA918" s="145"/>
      <c r="AC918" s="144"/>
      <c r="AD918" s="145"/>
      <c r="AE918" s="145"/>
      <c r="AF918" s="145"/>
      <c r="AG918" s="145"/>
      <c r="AH918" s="145"/>
      <c r="AI918" s="145"/>
      <c r="AJ918" s="145"/>
      <c r="AK918" s="138"/>
    </row>
    <row r="919" spans="17:37" ht="12.75">
      <c r="Q919" s="154"/>
      <c r="R919" s="154"/>
      <c r="S919" s="154"/>
      <c r="T919" s="154"/>
      <c r="U919" s="154"/>
      <c r="V919" s="154"/>
      <c r="W919" s="154"/>
      <c r="X919" s="154"/>
      <c r="Y919" s="154"/>
      <c r="Z919" s="154"/>
      <c r="AA919" s="154"/>
      <c r="AC919" s="331"/>
      <c r="AD919" s="154"/>
      <c r="AE919" s="154"/>
      <c r="AF919" s="154"/>
      <c r="AG919" s="154"/>
      <c r="AH919" s="154"/>
      <c r="AI919" s="154"/>
      <c r="AJ919" s="154"/>
      <c r="AK919" s="131"/>
    </row>
    <row r="920" spans="17:37" ht="12.75"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  <c r="AA920" s="119"/>
      <c r="AC920" s="115"/>
      <c r="AD920" s="119"/>
      <c r="AE920" s="119"/>
      <c r="AF920" s="119"/>
      <c r="AG920" s="119"/>
      <c r="AH920" s="119"/>
      <c r="AI920" s="119"/>
      <c r="AJ920" s="17"/>
      <c r="AK920" s="17"/>
    </row>
    <row r="921" spans="17:37" ht="12.75"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  <c r="AA921" s="119"/>
      <c r="AC921" s="115"/>
      <c r="AD921" s="119"/>
      <c r="AE921" s="119"/>
      <c r="AF921" s="119"/>
      <c r="AG921" s="119"/>
      <c r="AH921" s="119"/>
      <c r="AI921" s="119"/>
      <c r="AJ921" s="119"/>
      <c r="AK921" s="119"/>
    </row>
    <row r="922" spans="17:37" ht="12.75"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  <c r="AA922" s="119"/>
      <c r="AC922" s="115"/>
      <c r="AD922" s="119"/>
      <c r="AE922" s="119"/>
      <c r="AF922" s="119"/>
      <c r="AG922" s="119"/>
      <c r="AH922" s="119"/>
      <c r="AI922" s="119"/>
      <c r="AJ922" s="119"/>
      <c r="AK922" s="119"/>
    </row>
  </sheetData>
  <mergeCells count="37">
    <mergeCell ref="B81:C82"/>
    <mergeCell ref="C3:D3"/>
    <mergeCell ref="E3:F3"/>
    <mergeCell ref="G3:H3"/>
    <mergeCell ref="I3:J3"/>
    <mergeCell ref="K3:L3"/>
    <mergeCell ref="M3:N3"/>
    <mergeCell ref="O3:P3"/>
    <mergeCell ref="Y3:Z3"/>
    <mergeCell ref="Q3:R3"/>
    <mergeCell ref="S3:T3"/>
    <mergeCell ref="U3:V3"/>
    <mergeCell ref="W3:X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T3:AU3"/>
    <mergeCell ref="AV3:AW3"/>
    <mergeCell ref="AX3:AY3"/>
    <mergeCell ref="AZ3:BA3"/>
    <mergeCell ref="AL3:AM3"/>
    <mergeCell ref="AN3:AO3"/>
    <mergeCell ref="AP3:AQ3"/>
    <mergeCell ref="AR3:AS3"/>
    <mergeCell ref="AD3:AE3"/>
    <mergeCell ref="AF3:AG3"/>
    <mergeCell ref="AH3:AI3"/>
    <mergeCell ref="AJ3:AK3"/>
  </mergeCells>
  <printOptions/>
  <pageMargins left="0.44" right="0.75" top="0.7" bottom="1" header="0.4921259845" footer="0.4921259845"/>
  <pageSetup fitToWidth="3" horizontalDpi="600" verticalDpi="600" orientation="landscape" paperSize="5" scale="47" r:id="rId1"/>
  <colBreaks count="2" manualBreakCount="2">
    <brk id="27" max="78" man="1"/>
    <brk id="5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7" sqref="F27"/>
    </sheetView>
  </sheetViews>
  <sheetFormatPr defaultColWidth="11.421875" defaultRowHeight="12.75"/>
  <cols>
    <col min="1" max="1" width="20.421875" style="15" bestFit="1" customWidth="1"/>
    <col min="2" max="3" width="11.421875" style="15" customWidth="1"/>
    <col min="4" max="4" width="3.8515625" style="15" customWidth="1"/>
    <col min="5" max="5" width="25.28125" style="15" customWidth="1"/>
    <col min="6" max="6" width="11.421875" style="15" customWidth="1"/>
    <col min="7" max="7" width="12.421875" style="15" bestFit="1" customWidth="1"/>
    <col min="8" max="16384" width="11.421875" style="15" customWidth="1"/>
  </cols>
  <sheetData>
    <row r="1" ht="20.25">
      <c r="A1" s="107" t="s">
        <v>206</v>
      </c>
    </row>
    <row r="4" spans="1:5" ht="15.75">
      <c r="A4" s="94" t="s">
        <v>108</v>
      </c>
      <c r="E4" s="94" t="s">
        <v>117</v>
      </c>
    </row>
    <row r="5" spans="9:10" ht="15.75">
      <c r="I5" s="349"/>
      <c r="J5" s="349"/>
    </row>
    <row r="6" spans="1:10" ht="31.5">
      <c r="A6" s="109"/>
      <c r="B6" s="110" t="s">
        <v>114</v>
      </c>
      <c r="C6" s="110" t="s">
        <v>115</v>
      </c>
      <c r="D6" s="109"/>
      <c r="E6" s="111" t="s">
        <v>130</v>
      </c>
      <c r="F6" s="109"/>
      <c r="G6" s="112" t="s">
        <v>96</v>
      </c>
      <c r="I6" s="349"/>
      <c r="J6" s="349"/>
    </row>
    <row r="7" spans="1:7" ht="15.75">
      <c r="A7" s="109"/>
      <c r="B7" s="113"/>
      <c r="C7" s="113"/>
      <c r="D7" s="109"/>
      <c r="E7" s="114"/>
      <c r="F7" s="109"/>
      <c r="G7" s="109"/>
    </row>
    <row r="8" spans="1:7" ht="15.75">
      <c r="A8" s="95" t="s">
        <v>109</v>
      </c>
      <c r="B8" s="96"/>
      <c r="C8" s="97">
        <f>+'FR'!D48</f>
        <v>0</v>
      </c>
      <c r="E8" s="95" t="s">
        <v>118</v>
      </c>
      <c r="F8" s="96"/>
      <c r="G8" s="98" t="e">
        <f>+F8/$F$29</f>
        <v>#DIV/0!</v>
      </c>
    </row>
    <row r="9" spans="1:7" ht="15.75">
      <c r="A9" s="95" t="s">
        <v>110</v>
      </c>
      <c r="B9" s="96"/>
      <c r="C9" s="96"/>
      <c r="E9" s="95" t="s">
        <v>119</v>
      </c>
      <c r="F9" s="97">
        <f>+B24+B9</f>
        <v>0</v>
      </c>
      <c r="G9" s="98" t="e">
        <f>+F9/$F$29</f>
        <v>#DIV/0!</v>
      </c>
    </row>
    <row r="10" spans="1:7" ht="15.75">
      <c r="A10" s="108" t="s">
        <v>113</v>
      </c>
      <c r="B10" s="99">
        <f>SUM(B8:B9)</f>
        <v>0</v>
      </c>
      <c r="C10" s="99">
        <f>SUM(C8:C9)</f>
        <v>0</v>
      </c>
      <c r="F10" s="100"/>
      <c r="G10" s="101"/>
    </row>
    <row r="11" spans="2:7" ht="15.75">
      <c r="B11" s="100"/>
      <c r="C11" s="100"/>
      <c r="F11" s="100"/>
      <c r="G11" s="101"/>
    </row>
    <row r="12" spans="1:7" ht="15.75">
      <c r="A12" s="91" t="s">
        <v>111</v>
      </c>
      <c r="B12" s="100"/>
      <c r="C12" s="100"/>
      <c r="E12" s="91" t="s">
        <v>120</v>
      </c>
      <c r="F12" s="100"/>
      <c r="G12" s="101"/>
    </row>
    <row r="13" spans="2:7" ht="15.75">
      <c r="B13" s="100"/>
      <c r="C13" s="100"/>
      <c r="F13" s="100"/>
      <c r="G13" s="101"/>
    </row>
    <row r="14" spans="1:7" ht="15.75">
      <c r="A14" s="95" t="s">
        <v>78</v>
      </c>
      <c r="B14" s="96"/>
      <c r="C14" s="96"/>
      <c r="E14" s="95" t="s">
        <v>121</v>
      </c>
      <c r="F14" s="96"/>
      <c r="G14" s="98" t="e">
        <f aca="true" t="shared" si="0" ref="G14:G19">+F14/$F$29</f>
        <v>#DIV/0!</v>
      </c>
    </row>
    <row r="15" spans="1:9" ht="15.75">
      <c r="A15" s="95" t="s">
        <v>79</v>
      </c>
      <c r="B15" s="96"/>
      <c r="C15" s="96"/>
      <c r="E15" s="102" t="s">
        <v>122</v>
      </c>
      <c r="F15" s="96"/>
      <c r="G15" s="98" t="e">
        <f t="shared" si="0"/>
        <v>#DIV/0!</v>
      </c>
      <c r="I15" s="293"/>
    </row>
    <row r="16" spans="1:9" ht="15.75">
      <c r="A16" s="95" t="s">
        <v>83</v>
      </c>
      <c r="B16" s="96"/>
      <c r="C16" s="96"/>
      <c r="E16" s="102" t="s">
        <v>266</v>
      </c>
      <c r="F16" s="96"/>
      <c r="G16" s="98" t="e">
        <f t="shared" si="0"/>
        <v>#DIV/0!</v>
      </c>
      <c r="I16" s="293"/>
    </row>
    <row r="17" spans="1:7" ht="15.75">
      <c r="A17" s="95" t="s">
        <v>112</v>
      </c>
      <c r="B17" s="96"/>
      <c r="C17" s="96"/>
      <c r="E17" s="95" t="s">
        <v>123</v>
      </c>
      <c r="F17" s="96"/>
      <c r="G17" s="98" t="e">
        <f t="shared" si="0"/>
        <v>#DIV/0!</v>
      </c>
    </row>
    <row r="18" spans="1:7" ht="15.75">
      <c r="A18" s="95" t="s">
        <v>94</v>
      </c>
      <c r="B18" s="96"/>
      <c r="C18" s="96"/>
      <c r="E18" s="95" t="s">
        <v>124</v>
      </c>
      <c r="F18" s="96"/>
      <c r="G18" s="98" t="e">
        <f t="shared" si="0"/>
        <v>#DIV/0!</v>
      </c>
    </row>
    <row r="19" spans="1:7" ht="15.75">
      <c r="A19" s="95" t="s">
        <v>80</v>
      </c>
      <c r="B19" s="96"/>
      <c r="C19" s="96"/>
      <c r="E19" s="95" t="s">
        <v>125</v>
      </c>
      <c r="F19" s="96"/>
      <c r="G19" s="98" t="e">
        <f t="shared" si="0"/>
        <v>#DIV/0!</v>
      </c>
    </row>
    <row r="20" spans="1:7" ht="15.75">
      <c r="A20" s="95" t="s">
        <v>81</v>
      </c>
      <c r="B20" s="96"/>
      <c r="C20" s="96"/>
      <c r="F20" s="100"/>
      <c r="G20" s="101"/>
    </row>
    <row r="21" spans="1:7" ht="15.75">
      <c r="A21" s="95" t="s">
        <v>230</v>
      </c>
      <c r="B21" s="96"/>
      <c r="C21" s="96"/>
      <c r="E21" s="77" t="s">
        <v>126</v>
      </c>
      <c r="F21" s="100"/>
      <c r="G21" s="101"/>
    </row>
    <row r="22" spans="1:7" ht="15.75">
      <c r="A22" s="95" t="s">
        <v>28</v>
      </c>
      <c r="B22" s="96"/>
      <c r="C22" s="103"/>
      <c r="E22" s="77"/>
      <c r="F22" s="100"/>
      <c r="G22" s="101"/>
    </row>
    <row r="23" spans="1:7" ht="15.75">
      <c r="A23" s="104" t="s">
        <v>207</v>
      </c>
      <c r="B23" s="96"/>
      <c r="C23" s="97">
        <f>(C8+C9+C14+C15+C16+C17+C18+C19+C20+C21+C22)*0.05</f>
        <v>0</v>
      </c>
      <c r="E23" s="104" t="s">
        <v>250</v>
      </c>
      <c r="F23" s="96"/>
      <c r="G23" s="98" t="e">
        <f>+F23/$F$29</f>
        <v>#DIV/0!</v>
      </c>
    </row>
    <row r="24" spans="1:7" ht="15.75">
      <c r="A24" s="108" t="s">
        <v>113</v>
      </c>
      <c r="B24" s="99">
        <f>SUM(B14:B23)</f>
        <v>0</v>
      </c>
      <c r="C24" s="99">
        <f>SUM(C14:C23)</f>
        <v>0</v>
      </c>
      <c r="E24" s="292" t="s">
        <v>251</v>
      </c>
      <c r="F24" s="96"/>
      <c r="G24" s="98" t="e">
        <f>+F24/$F$29</f>
        <v>#DIV/0!</v>
      </c>
    </row>
    <row r="25" spans="1:7" ht="15.75">
      <c r="A25" s="344"/>
      <c r="B25" s="345"/>
      <c r="C25" s="345"/>
      <c r="E25" s="292" t="s">
        <v>252</v>
      </c>
      <c r="F25" s="96"/>
      <c r="G25" s="98" t="e">
        <f>+F25/$F$29</f>
        <v>#DIV/0!</v>
      </c>
    </row>
    <row r="26" spans="2:10" ht="15.75">
      <c r="B26" s="100"/>
      <c r="C26" s="100"/>
      <c r="J26" s="293"/>
    </row>
    <row r="27" spans="1:6" ht="15.75">
      <c r="A27" s="108" t="s">
        <v>0</v>
      </c>
      <c r="B27" s="99">
        <f>+B10+B24</f>
        <v>0</v>
      </c>
      <c r="C27" s="99">
        <f>+C10+C24</f>
        <v>0</v>
      </c>
      <c r="F27" s="100"/>
    </row>
    <row r="28" spans="2:6" ht="15.75">
      <c r="B28" s="100"/>
      <c r="C28" s="100"/>
      <c r="F28" s="100"/>
    </row>
    <row r="29" spans="1:7" ht="15.75">
      <c r="A29" s="105" t="s">
        <v>116</v>
      </c>
      <c r="B29" s="100"/>
      <c r="C29" s="106">
        <f>+B27+C27</f>
        <v>0</v>
      </c>
      <c r="E29" s="350" t="s">
        <v>127</v>
      </c>
      <c r="F29" s="106">
        <f>SUM(F8:F28)</f>
        <v>0</v>
      </c>
      <c r="G29" s="98" t="e">
        <f>+F29/$F$29</f>
        <v>#DIV/0!</v>
      </c>
    </row>
    <row r="30" ht="15.75">
      <c r="E30" s="350"/>
    </row>
  </sheetData>
  <mergeCells count="2">
    <mergeCell ref="I5:J6"/>
    <mergeCell ref="E29:E30"/>
  </mergeCells>
  <printOptions horizontalCentered="1"/>
  <pageMargins left="0.2362204724409449" right="0.24" top="0.54" bottom="0.3937007874015748" header="0.15748031496062992" footer="0.15748031496062992"/>
  <pageSetup horizontalDpi="300" verticalDpi="300" orientation="portrait" r:id="rId1"/>
  <headerFooter alignWithMargins="0">
    <oddFooter>&amp;L&amp;"Times New Roman,Italique"Plan d'affaires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03"/>
  <sheetViews>
    <sheetView tabSelected="1" view="pageBreakPreview" zoomScale="75" zoomScaleNormal="70" zoomScaleSheetLayoutView="75" workbookViewId="0" topLeftCell="A1">
      <pane xSplit="3" ySplit="11" topLeftCell="D53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B33" sqref="B33"/>
    </sheetView>
  </sheetViews>
  <sheetFormatPr defaultColWidth="11.421875" defaultRowHeight="12.75"/>
  <cols>
    <col min="1" max="1" width="4.28125" style="61" customWidth="1"/>
    <col min="2" max="2" width="36.57421875" style="61" customWidth="1"/>
    <col min="3" max="15" width="11.7109375" style="61" customWidth="1"/>
    <col min="16" max="16" width="9.8515625" style="76" customWidth="1"/>
    <col min="17" max="17" width="8.28125" style="61" customWidth="1"/>
    <col min="18" max="18" width="4.28125" style="61" customWidth="1"/>
    <col min="19" max="19" width="36.00390625" style="75" customWidth="1"/>
    <col min="20" max="32" width="11.7109375" style="61" customWidth="1"/>
    <col min="33" max="34" width="11.421875" style="61" customWidth="1"/>
    <col min="35" max="35" width="5.28125" style="61" customWidth="1"/>
    <col min="36" max="36" width="36.00390625" style="75" customWidth="1"/>
    <col min="37" max="49" width="11.7109375" style="61" customWidth="1"/>
    <col min="50" max="16384" width="11.421875" style="61" customWidth="1"/>
  </cols>
  <sheetData>
    <row r="1" spans="1:52" s="287" customFormat="1" ht="24">
      <c r="A1" s="284"/>
      <c r="B1" s="283" t="s">
        <v>241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284"/>
      <c r="R1" s="284"/>
      <c r="S1" s="283" t="s">
        <v>242</v>
      </c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6" t="s">
        <v>0</v>
      </c>
      <c r="AH1" s="284"/>
      <c r="AI1" s="284"/>
      <c r="AJ1" s="283" t="s">
        <v>243</v>
      </c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6" t="s">
        <v>0</v>
      </c>
      <c r="AY1" s="284"/>
      <c r="AZ1" s="284"/>
    </row>
    <row r="2" spans="1:52" ht="12.75">
      <c r="A2" s="115"/>
      <c r="B2" s="115"/>
      <c r="C2" s="118" t="s">
        <v>1</v>
      </c>
      <c r="D2" s="118" t="s">
        <v>2</v>
      </c>
      <c r="E2" s="118" t="s">
        <v>3</v>
      </c>
      <c r="F2" s="118" t="s">
        <v>4</v>
      </c>
      <c r="G2" s="118" t="s">
        <v>5</v>
      </c>
      <c r="H2" s="118" t="s">
        <v>6</v>
      </c>
      <c r="I2" s="118" t="s">
        <v>7</v>
      </c>
      <c r="J2" s="118" t="s">
        <v>8</v>
      </c>
      <c r="K2" s="118" t="s">
        <v>9</v>
      </c>
      <c r="L2" s="118" t="s">
        <v>10</v>
      </c>
      <c r="M2" s="118" t="s">
        <v>11</v>
      </c>
      <c r="N2" s="118" t="s">
        <v>12</v>
      </c>
      <c r="O2" s="118" t="s">
        <v>13</v>
      </c>
      <c r="P2" s="118"/>
      <c r="Q2" s="115"/>
      <c r="R2" s="115"/>
      <c r="S2" s="115"/>
      <c r="T2" s="118" t="s">
        <v>1</v>
      </c>
      <c r="U2" s="118" t="s">
        <v>2</v>
      </c>
      <c r="V2" s="118" t="s">
        <v>3</v>
      </c>
      <c r="W2" s="118" t="s">
        <v>4</v>
      </c>
      <c r="X2" s="118" t="s">
        <v>5</v>
      </c>
      <c r="Y2" s="118" t="s">
        <v>6</v>
      </c>
      <c r="Z2" s="118" t="s">
        <v>7</v>
      </c>
      <c r="AA2" s="118" t="s">
        <v>8</v>
      </c>
      <c r="AB2" s="118" t="s">
        <v>9</v>
      </c>
      <c r="AC2" s="118" t="s">
        <v>10</v>
      </c>
      <c r="AD2" s="118" t="s">
        <v>11</v>
      </c>
      <c r="AE2" s="118" t="s">
        <v>12</v>
      </c>
      <c r="AF2" s="118" t="s">
        <v>13</v>
      </c>
      <c r="AG2" s="118"/>
      <c r="AH2" s="115"/>
      <c r="AI2" s="115"/>
      <c r="AJ2" s="115"/>
      <c r="AK2" s="118" t="s">
        <v>1</v>
      </c>
      <c r="AL2" s="118" t="s">
        <v>2</v>
      </c>
      <c r="AM2" s="118" t="s">
        <v>3</v>
      </c>
      <c r="AN2" s="118" t="s">
        <v>4</v>
      </c>
      <c r="AO2" s="118" t="s">
        <v>5</v>
      </c>
      <c r="AP2" s="118" t="s">
        <v>6</v>
      </c>
      <c r="AQ2" s="118" t="s">
        <v>7</v>
      </c>
      <c r="AR2" s="118" t="s">
        <v>8</v>
      </c>
      <c r="AS2" s="118" t="s">
        <v>9</v>
      </c>
      <c r="AT2" s="118" t="s">
        <v>10</v>
      </c>
      <c r="AU2" s="118" t="s">
        <v>11</v>
      </c>
      <c r="AV2" s="118" t="s">
        <v>12</v>
      </c>
      <c r="AW2" s="118" t="s">
        <v>13</v>
      </c>
      <c r="AX2" s="118"/>
      <c r="AY2" s="115"/>
      <c r="AZ2" s="115"/>
    </row>
    <row r="3" spans="1:52" ht="12.75">
      <c r="A3" s="115"/>
      <c r="B3" s="115"/>
      <c r="C3" s="121" t="s">
        <v>0</v>
      </c>
      <c r="D3" s="121" t="s">
        <v>223</v>
      </c>
      <c r="E3" s="121" t="s">
        <v>274</v>
      </c>
      <c r="F3" s="121" t="s">
        <v>224</v>
      </c>
      <c r="G3" s="121" t="s">
        <v>225</v>
      </c>
      <c r="H3" s="121" t="s">
        <v>226</v>
      </c>
      <c r="I3" s="121" t="s">
        <v>227</v>
      </c>
      <c r="J3" s="121" t="s">
        <v>228</v>
      </c>
      <c r="K3" s="121" t="s">
        <v>229</v>
      </c>
      <c r="L3" s="121" t="s">
        <v>219</v>
      </c>
      <c r="M3" s="121" t="s">
        <v>220</v>
      </c>
      <c r="N3" s="121" t="s">
        <v>221</v>
      </c>
      <c r="O3" s="121" t="s">
        <v>222</v>
      </c>
      <c r="P3" s="118"/>
      <c r="Q3" s="115"/>
      <c r="R3" s="115"/>
      <c r="S3" s="115"/>
      <c r="T3" s="121" t="s">
        <v>0</v>
      </c>
      <c r="U3" s="122" t="str">
        <f>+D3</f>
        <v>Janvier</v>
      </c>
      <c r="V3" s="122" t="str">
        <f aca="true" t="shared" si="0" ref="V3:AF3">+E3</f>
        <v>février</v>
      </c>
      <c r="W3" s="122" t="str">
        <f t="shared" si="0"/>
        <v>Mars</v>
      </c>
      <c r="X3" s="122" t="str">
        <f t="shared" si="0"/>
        <v>Avril</v>
      </c>
      <c r="Y3" s="122" t="str">
        <f t="shared" si="0"/>
        <v>Mai</v>
      </c>
      <c r="Z3" s="122" t="str">
        <f t="shared" si="0"/>
        <v>Juin</v>
      </c>
      <c r="AA3" s="122" t="str">
        <f t="shared" si="0"/>
        <v>Juillet</v>
      </c>
      <c r="AB3" s="122" t="str">
        <f t="shared" si="0"/>
        <v>Août</v>
      </c>
      <c r="AC3" s="122" t="str">
        <f t="shared" si="0"/>
        <v>Septembre</v>
      </c>
      <c r="AD3" s="122" t="str">
        <f t="shared" si="0"/>
        <v>Octobre</v>
      </c>
      <c r="AE3" s="122" t="str">
        <f t="shared" si="0"/>
        <v>Novembre</v>
      </c>
      <c r="AF3" s="122" t="str">
        <f t="shared" si="0"/>
        <v>Décembre</v>
      </c>
      <c r="AG3" s="118"/>
      <c r="AH3" s="115"/>
      <c r="AI3" s="115"/>
      <c r="AJ3" s="115"/>
      <c r="AK3" s="121" t="s">
        <v>14</v>
      </c>
      <c r="AL3" s="121" t="str">
        <f>+D3</f>
        <v>Janvier</v>
      </c>
      <c r="AM3" s="121" t="str">
        <f aca="true" t="shared" si="1" ref="AM3:AV3">+E3</f>
        <v>février</v>
      </c>
      <c r="AN3" s="121" t="str">
        <f t="shared" si="1"/>
        <v>Mars</v>
      </c>
      <c r="AO3" s="121" t="str">
        <f t="shared" si="1"/>
        <v>Avril</v>
      </c>
      <c r="AP3" s="121" t="str">
        <f t="shared" si="1"/>
        <v>Mai</v>
      </c>
      <c r="AQ3" s="121" t="str">
        <f t="shared" si="1"/>
        <v>Juin</v>
      </c>
      <c r="AR3" s="121" t="str">
        <f t="shared" si="1"/>
        <v>Juillet</v>
      </c>
      <c r="AS3" s="121" t="str">
        <f t="shared" si="1"/>
        <v>Août</v>
      </c>
      <c r="AT3" s="121" t="str">
        <f t="shared" si="1"/>
        <v>Septembre</v>
      </c>
      <c r="AU3" s="121" t="str">
        <f t="shared" si="1"/>
        <v>Octobre</v>
      </c>
      <c r="AV3" s="121" t="str">
        <f t="shared" si="1"/>
        <v>Novembre</v>
      </c>
      <c r="AW3" s="121" t="str">
        <f>+O3</f>
        <v>Décembre</v>
      </c>
      <c r="AX3" s="118"/>
      <c r="AY3" s="115"/>
      <c r="AZ3" s="115"/>
    </row>
    <row r="4" spans="1:52" ht="12.75">
      <c r="A4" s="115"/>
      <c r="B4" s="124"/>
      <c r="C4" s="125">
        <f aca="true" t="shared" si="2" ref="C4:C10">SUM(D4:O4)</f>
        <v>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18"/>
      <c r="Q4" s="115"/>
      <c r="R4" s="115"/>
      <c r="S4" s="124"/>
      <c r="T4" s="125">
        <f aca="true" t="shared" si="3" ref="T4:T10">SUM(U4:AF4)</f>
        <v>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18"/>
      <c r="AH4" s="115"/>
      <c r="AI4" s="115"/>
      <c r="AJ4" s="124"/>
      <c r="AK4" s="125">
        <f aca="true" t="shared" si="4" ref="AK4:AK11">SUM(AL4:AW4)</f>
        <v>0</v>
      </c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18"/>
      <c r="AY4" s="115"/>
      <c r="AZ4" s="115"/>
    </row>
    <row r="5" spans="1:52" ht="12.75">
      <c r="A5" s="115"/>
      <c r="B5" s="124"/>
      <c r="C5" s="125">
        <f t="shared" si="2"/>
        <v>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18"/>
      <c r="Q5" s="115"/>
      <c r="R5" s="115"/>
      <c r="S5" s="124"/>
      <c r="T5" s="125">
        <f t="shared" si="3"/>
        <v>0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18"/>
      <c r="AH5" s="115"/>
      <c r="AI5" s="115"/>
      <c r="AJ5" s="124"/>
      <c r="AK5" s="125">
        <f t="shared" si="4"/>
        <v>0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18"/>
      <c r="AY5" s="115"/>
      <c r="AZ5" s="115"/>
    </row>
    <row r="6" spans="1:52" ht="12.75">
      <c r="A6" s="115"/>
      <c r="B6" s="124"/>
      <c r="C6" s="125">
        <f t="shared" si="2"/>
        <v>0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18"/>
      <c r="Q6" s="115"/>
      <c r="R6" s="115"/>
      <c r="S6" s="124"/>
      <c r="T6" s="125">
        <f t="shared" si="3"/>
        <v>0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18"/>
      <c r="AH6" s="115"/>
      <c r="AI6" s="115"/>
      <c r="AJ6" s="124"/>
      <c r="AK6" s="125">
        <f t="shared" si="4"/>
        <v>0</v>
      </c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18"/>
      <c r="AY6" s="115"/>
      <c r="AZ6" s="115"/>
    </row>
    <row r="7" spans="1:52" ht="12.75">
      <c r="A7" s="115"/>
      <c r="B7" s="124"/>
      <c r="C7" s="125">
        <f t="shared" si="2"/>
        <v>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18"/>
      <c r="Q7" s="115"/>
      <c r="R7" s="115"/>
      <c r="S7" s="124"/>
      <c r="T7" s="125">
        <f t="shared" si="3"/>
        <v>0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18"/>
      <c r="AH7" s="115"/>
      <c r="AI7" s="115"/>
      <c r="AJ7" s="124"/>
      <c r="AK7" s="125">
        <f t="shared" si="4"/>
        <v>0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18"/>
      <c r="AY7" s="115"/>
      <c r="AZ7" s="115"/>
    </row>
    <row r="8" spans="1:52" ht="12.75">
      <c r="A8" s="115"/>
      <c r="B8" s="124"/>
      <c r="C8" s="125">
        <f t="shared" si="2"/>
        <v>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18"/>
      <c r="Q8" s="115"/>
      <c r="R8" s="115"/>
      <c r="S8" s="124"/>
      <c r="T8" s="125">
        <f t="shared" si="3"/>
        <v>0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18"/>
      <c r="AH8" s="115"/>
      <c r="AI8" s="115"/>
      <c r="AJ8" s="124"/>
      <c r="AK8" s="125">
        <f t="shared" si="4"/>
        <v>0</v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18"/>
      <c r="AY8" s="115"/>
      <c r="AZ8" s="115"/>
    </row>
    <row r="9" spans="1:52" ht="12.75">
      <c r="A9" s="115"/>
      <c r="B9" s="124"/>
      <c r="C9" s="125">
        <f t="shared" si="2"/>
        <v>0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8"/>
      <c r="Q9" s="115"/>
      <c r="R9" s="115"/>
      <c r="S9" s="124"/>
      <c r="T9" s="125">
        <f t="shared" si="3"/>
        <v>0</v>
      </c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18"/>
      <c r="AH9" s="115"/>
      <c r="AI9" s="115"/>
      <c r="AJ9" s="124"/>
      <c r="AK9" s="125">
        <f t="shared" si="4"/>
        <v>0</v>
      </c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18"/>
      <c r="AY9" s="115"/>
      <c r="AZ9" s="115"/>
    </row>
    <row r="10" spans="1:52" ht="12.75">
      <c r="A10" s="115"/>
      <c r="B10" s="124"/>
      <c r="C10" s="125">
        <f t="shared" si="2"/>
        <v>0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18"/>
      <c r="Q10" s="115"/>
      <c r="R10" s="115"/>
      <c r="S10" s="124"/>
      <c r="T10" s="125">
        <f t="shared" si="3"/>
        <v>0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18"/>
      <c r="AH10" s="115"/>
      <c r="AI10" s="115"/>
      <c r="AJ10" s="124"/>
      <c r="AK10" s="125">
        <f t="shared" si="4"/>
        <v>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18"/>
      <c r="AY10" s="115"/>
      <c r="AZ10" s="115"/>
    </row>
    <row r="11" spans="1:52" ht="12.75" customHeight="1">
      <c r="A11" s="115"/>
      <c r="B11" s="121" t="s">
        <v>15</v>
      </c>
      <c r="C11" s="125">
        <f>SUM(C4:C10)</f>
        <v>0</v>
      </c>
      <c r="D11" s="125">
        <f aca="true" t="shared" si="5" ref="D11:O11">SUM(D4:D10)</f>
        <v>0</v>
      </c>
      <c r="E11" s="125">
        <f t="shared" si="5"/>
        <v>0</v>
      </c>
      <c r="F11" s="125">
        <f t="shared" si="5"/>
        <v>0</v>
      </c>
      <c r="G11" s="125">
        <f t="shared" si="5"/>
        <v>0</v>
      </c>
      <c r="H11" s="125">
        <f t="shared" si="5"/>
        <v>0</v>
      </c>
      <c r="I11" s="125">
        <f t="shared" si="5"/>
        <v>0</v>
      </c>
      <c r="J11" s="125">
        <f t="shared" si="5"/>
        <v>0</v>
      </c>
      <c r="K11" s="125">
        <f t="shared" si="5"/>
        <v>0</v>
      </c>
      <c r="L11" s="125">
        <f t="shared" si="5"/>
        <v>0</v>
      </c>
      <c r="M11" s="125">
        <f t="shared" si="5"/>
        <v>0</v>
      </c>
      <c r="N11" s="125">
        <f t="shared" si="5"/>
        <v>0</v>
      </c>
      <c r="O11" s="125">
        <f t="shared" si="5"/>
        <v>0</v>
      </c>
      <c r="P11" s="118"/>
      <c r="Q11" s="115"/>
      <c r="R11" s="115"/>
      <c r="S11" s="121" t="s">
        <v>15</v>
      </c>
      <c r="T11" s="125">
        <f aca="true" t="shared" si="6" ref="T11:AF11">SUM(T4:T10)</f>
        <v>0</v>
      </c>
      <c r="U11" s="125">
        <f t="shared" si="6"/>
        <v>0</v>
      </c>
      <c r="V11" s="125">
        <f t="shared" si="6"/>
        <v>0</v>
      </c>
      <c r="W11" s="125">
        <f t="shared" si="6"/>
        <v>0</v>
      </c>
      <c r="X11" s="125">
        <f t="shared" si="6"/>
        <v>0</v>
      </c>
      <c r="Y11" s="125">
        <f t="shared" si="6"/>
        <v>0</v>
      </c>
      <c r="Z11" s="125">
        <f t="shared" si="6"/>
        <v>0</v>
      </c>
      <c r="AA11" s="125">
        <f t="shared" si="6"/>
        <v>0</v>
      </c>
      <c r="AB11" s="125">
        <f t="shared" si="6"/>
        <v>0</v>
      </c>
      <c r="AC11" s="125">
        <f t="shared" si="6"/>
        <v>0</v>
      </c>
      <c r="AD11" s="125">
        <f t="shared" si="6"/>
        <v>0</v>
      </c>
      <c r="AE11" s="125">
        <f t="shared" si="6"/>
        <v>0</v>
      </c>
      <c r="AF11" s="125">
        <f t="shared" si="6"/>
        <v>0</v>
      </c>
      <c r="AG11" s="118"/>
      <c r="AH11" s="115"/>
      <c r="AI11" s="115"/>
      <c r="AJ11" s="132" t="s">
        <v>15</v>
      </c>
      <c r="AK11" s="125">
        <f t="shared" si="4"/>
        <v>0</v>
      </c>
      <c r="AL11" s="125">
        <f aca="true" t="shared" si="7" ref="AL11:AW11">SUM(AL4:AL10)</f>
        <v>0</v>
      </c>
      <c r="AM11" s="125">
        <f t="shared" si="7"/>
        <v>0</v>
      </c>
      <c r="AN11" s="125">
        <f t="shared" si="7"/>
        <v>0</v>
      </c>
      <c r="AO11" s="125">
        <f t="shared" si="7"/>
        <v>0</v>
      </c>
      <c r="AP11" s="125">
        <f t="shared" si="7"/>
        <v>0</v>
      </c>
      <c r="AQ11" s="125">
        <f t="shared" si="7"/>
        <v>0</v>
      </c>
      <c r="AR11" s="125">
        <f t="shared" si="7"/>
        <v>0</v>
      </c>
      <c r="AS11" s="125">
        <f t="shared" si="7"/>
        <v>0</v>
      </c>
      <c r="AT11" s="125">
        <f t="shared" si="7"/>
        <v>0</v>
      </c>
      <c r="AU11" s="125">
        <f t="shared" si="7"/>
        <v>0</v>
      </c>
      <c r="AV11" s="125">
        <f t="shared" si="7"/>
        <v>0</v>
      </c>
      <c r="AW11" s="125">
        <f t="shared" si="7"/>
        <v>0</v>
      </c>
      <c r="AX11" s="118"/>
      <c r="AY11" s="115"/>
      <c r="AZ11" s="115"/>
    </row>
    <row r="12" spans="1:52" ht="6" customHeight="1">
      <c r="A12" s="115"/>
      <c r="B12" s="133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18"/>
      <c r="Q12" s="115"/>
      <c r="R12" s="115"/>
      <c r="S12" s="133"/>
      <c r="T12" s="134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18"/>
      <c r="AH12" s="115"/>
      <c r="AI12" s="115"/>
      <c r="AJ12" s="133"/>
      <c r="AK12" s="134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18"/>
      <c r="AY12" s="115"/>
      <c r="AZ12" s="115"/>
    </row>
    <row r="13" spans="1:52" ht="12.75" customHeight="1">
      <c r="A13" s="115"/>
      <c r="B13" s="139" t="s">
        <v>16</v>
      </c>
      <c r="C13" s="140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18"/>
      <c r="Q13" s="115"/>
      <c r="R13" s="115"/>
      <c r="S13" s="139" t="s">
        <v>16</v>
      </c>
      <c r="T13" s="140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18"/>
      <c r="AH13" s="115"/>
      <c r="AI13" s="115"/>
      <c r="AJ13" s="139" t="s">
        <v>16</v>
      </c>
      <c r="AK13" s="140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18"/>
      <c r="AY13" s="115"/>
      <c r="AZ13" s="115"/>
    </row>
    <row r="14" spans="1:52" ht="12.75" customHeight="1">
      <c r="A14" s="115">
        <v>1</v>
      </c>
      <c r="B14" s="124" t="s">
        <v>17</v>
      </c>
      <c r="C14" s="125">
        <f>SUM(D14:O14)</f>
        <v>0</v>
      </c>
      <c r="D14" s="143">
        <f>+D11</f>
        <v>0</v>
      </c>
      <c r="E14" s="143">
        <f aca="true" t="shared" si="8" ref="E14:O14">+E11</f>
        <v>0</v>
      </c>
      <c r="F14" s="143">
        <f t="shared" si="8"/>
        <v>0</v>
      </c>
      <c r="G14" s="143">
        <f t="shared" si="8"/>
        <v>0</v>
      </c>
      <c r="H14" s="143">
        <f t="shared" si="8"/>
        <v>0</v>
      </c>
      <c r="I14" s="143">
        <f t="shared" si="8"/>
        <v>0</v>
      </c>
      <c r="J14" s="143">
        <f t="shared" si="8"/>
        <v>0</v>
      </c>
      <c r="K14" s="143">
        <f t="shared" si="8"/>
        <v>0</v>
      </c>
      <c r="L14" s="143">
        <f t="shared" si="8"/>
        <v>0</v>
      </c>
      <c r="M14" s="143">
        <f t="shared" si="8"/>
        <v>0</v>
      </c>
      <c r="N14" s="143">
        <f t="shared" si="8"/>
        <v>0</v>
      </c>
      <c r="O14" s="143">
        <f t="shared" si="8"/>
        <v>0</v>
      </c>
      <c r="P14" s="118"/>
      <c r="Q14" s="115"/>
      <c r="R14" s="115">
        <v>1</v>
      </c>
      <c r="S14" s="124" t="str">
        <f>+B14</f>
        <v>Ventes comptant</v>
      </c>
      <c r="T14" s="125">
        <f>SUM(U14:AF14)</f>
        <v>0</v>
      </c>
      <c r="U14" s="143">
        <f>+U11</f>
        <v>0</v>
      </c>
      <c r="V14" s="143">
        <f aca="true" t="shared" si="9" ref="V14:AF14">+V11</f>
        <v>0</v>
      </c>
      <c r="W14" s="143">
        <f t="shared" si="9"/>
        <v>0</v>
      </c>
      <c r="X14" s="143">
        <f t="shared" si="9"/>
        <v>0</v>
      </c>
      <c r="Y14" s="143">
        <f t="shared" si="9"/>
        <v>0</v>
      </c>
      <c r="Z14" s="143">
        <f t="shared" si="9"/>
        <v>0</v>
      </c>
      <c r="AA14" s="143">
        <f t="shared" si="9"/>
        <v>0</v>
      </c>
      <c r="AB14" s="143">
        <f t="shared" si="9"/>
        <v>0</v>
      </c>
      <c r="AC14" s="143">
        <f t="shared" si="9"/>
        <v>0</v>
      </c>
      <c r="AD14" s="143">
        <f t="shared" si="9"/>
        <v>0</v>
      </c>
      <c r="AE14" s="143">
        <f t="shared" si="9"/>
        <v>0</v>
      </c>
      <c r="AF14" s="143">
        <f t="shared" si="9"/>
        <v>0</v>
      </c>
      <c r="AG14" s="118"/>
      <c r="AH14" s="115"/>
      <c r="AI14" s="115">
        <v>1</v>
      </c>
      <c r="AJ14" s="124" t="str">
        <f>+B14</f>
        <v>Ventes comptant</v>
      </c>
      <c r="AK14" s="125">
        <f>SUM(AL14:AW14)</f>
        <v>0</v>
      </c>
      <c r="AL14" s="143">
        <f>+AL11</f>
        <v>0</v>
      </c>
      <c r="AM14" s="143">
        <f aca="true" t="shared" si="10" ref="AM14:AW14">+AM11</f>
        <v>0</v>
      </c>
      <c r="AN14" s="143">
        <f t="shared" si="10"/>
        <v>0</v>
      </c>
      <c r="AO14" s="143">
        <f t="shared" si="10"/>
        <v>0</v>
      </c>
      <c r="AP14" s="143">
        <f t="shared" si="10"/>
        <v>0</v>
      </c>
      <c r="AQ14" s="143">
        <f t="shared" si="10"/>
        <v>0</v>
      </c>
      <c r="AR14" s="143">
        <f t="shared" si="10"/>
        <v>0</v>
      </c>
      <c r="AS14" s="143">
        <f t="shared" si="10"/>
        <v>0</v>
      </c>
      <c r="AT14" s="143">
        <f t="shared" si="10"/>
        <v>0</v>
      </c>
      <c r="AU14" s="143">
        <f t="shared" si="10"/>
        <v>0</v>
      </c>
      <c r="AV14" s="143">
        <f t="shared" si="10"/>
        <v>0</v>
      </c>
      <c r="AW14" s="143">
        <f t="shared" si="10"/>
        <v>0</v>
      </c>
      <c r="AX14" s="118"/>
      <c r="AY14" s="115"/>
      <c r="AZ14" s="115"/>
    </row>
    <row r="15" spans="1:52" ht="12.75" customHeight="1">
      <c r="A15" s="115">
        <v>2</v>
      </c>
      <c r="B15" s="124" t="s">
        <v>18</v>
      </c>
      <c r="C15" s="125">
        <f aca="true" t="shared" si="11" ref="C15:C24">SUM(D15:O15)</f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18"/>
      <c r="Q15" s="115"/>
      <c r="R15" s="115">
        <v>2</v>
      </c>
      <c r="S15" s="124" t="str">
        <f aca="true" t="shared" si="12" ref="S15:S24">+B15</f>
        <v>Rec. - de 30 jours</v>
      </c>
      <c r="T15" s="125">
        <f aca="true" t="shared" si="13" ref="T15:T24">SUM(U15:AF15)</f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18"/>
      <c r="AH15" s="115"/>
      <c r="AI15" s="115">
        <v>2</v>
      </c>
      <c r="AJ15" s="124" t="str">
        <f aca="true" t="shared" si="14" ref="AJ15:AJ24">+B15</f>
        <v>Rec. - de 30 jours</v>
      </c>
      <c r="AK15" s="125">
        <f aca="true" t="shared" si="15" ref="AK15:AK24">SUM(AL15:AW15)</f>
        <v>0</v>
      </c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18"/>
      <c r="AY15" s="115"/>
      <c r="AZ15" s="115"/>
    </row>
    <row r="16" spans="1:52" ht="12.75" customHeight="1">
      <c r="A16" s="115">
        <v>3</v>
      </c>
      <c r="B16" s="124" t="s">
        <v>19</v>
      </c>
      <c r="C16" s="125">
        <f t="shared" si="1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18"/>
      <c r="Q16" s="115"/>
      <c r="R16" s="115">
        <v>3</v>
      </c>
      <c r="S16" s="124" t="str">
        <f t="shared" si="12"/>
        <v>Rec. - 30-60 jours</v>
      </c>
      <c r="T16" s="125">
        <f t="shared" si="13"/>
        <v>0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18"/>
      <c r="AH16" s="115"/>
      <c r="AI16" s="115">
        <v>3</v>
      </c>
      <c r="AJ16" s="124" t="str">
        <f t="shared" si="14"/>
        <v>Rec. - 30-60 jours</v>
      </c>
      <c r="AK16" s="125">
        <f t="shared" si="15"/>
        <v>0</v>
      </c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18"/>
      <c r="AY16" s="115"/>
      <c r="AZ16" s="115"/>
    </row>
    <row r="17" spans="1:52" ht="12.75" customHeight="1">
      <c r="A17" s="115">
        <v>4</v>
      </c>
      <c r="B17" s="124" t="s">
        <v>20</v>
      </c>
      <c r="C17" s="125">
        <f t="shared" si="1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18"/>
      <c r="Q17" s="115"/>
      <c r="R17" s="115">
        <v>4</v>
      </c>
      <c r="S17" s="124" t="str">
        <f t="shared" si="12"/>
        <v>Rec. - 60-90 jours</v>
      </c>
      <c r="T17" s="125">
        <f t="shared" si="13"/>
        <v>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18"/>
      <c r="AH17" s="115"/>
      <c r="AI17" s="115">
        <v>4</v>
      </c>
      <c r="AJ17" s="124" t="str">
        <f t="shared" si="14"/>
        <v>Rec. - 60-90 jours</v>
      </c>
      <c r="AK17" s="125">
        <f t="shared" si="15"/>
        <v>0</v>
      </c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18"/>
      <c r="AY17" s="115"/>
      <c r="AZ17" s="115"/>
    </row>
    <row r="18" spans="1:52" ht="12.75" customHeight="1">
      <c r="A18" s="115">
        <v>5</v>
      </c>
      <c r="B18" s="146" t="s">
        <v>140</v>
      </c>
      <c r="C18" s="125">
        <f t="shared" si="11"/>
        <v>0</v>
      </c>
      <c r="D18" s="143">
        <f>'CT projet'!F8+'CT projet'!F9</f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18"/>
      <c r="Q18" s="115"/>
      <c r="R18" s="115">
        <v>5</v>
      </c>
      <c r="S18" s="124" t="str">
        <f t="shared" si="12"/>
        <v>Apports +</v>
      </c>
      <c r="T18" s="125">
        <f t="shared" si="13"/>
        <v>0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18"/>
      <c r="AH18" s="115"/>
      <c r="AI18" s="115">
        <v>5</v>
      </c>
      <c r="AJ18" s="124" t="str">
        <f t="shared" si="14"/>
        <v>Apports +</v>
      </c>
      <c r="AK18" s="125">
        <f t="shared" si="15"/>
        <v>0</v>
      </c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18"/>
      <c r="AY18" s="115"/>
      <c r="AZ18" s="115"/>
    </row>
    <row r="19" spans="1:52" ht="12.75" customHeight="1">
      <c r="A19" s="115">
        <v>6</v>
      </c>
      <c r="B19" s="146" t="s">
        <v>128</v>
      </c>
      <c r="C19" s="125">
        <f t="shared" si="11"/>
        <v>0</v>
      </c>
      <c r="D19" s="143">
        <f>+'CT projet'!F14</f>
        <v>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18"/>
      <c r="Q19" s="115"/>
      <c r="R19" s="115">
        <v>6</v>
      </c>
      <c r="S19" s="124" t="str">
        <f t="shared" si="12"/>
        <v>Emprunt Court Terme (CT)</v>
      </c>
      <c r="T19" s="125">
        <f t="shared" si="13"/>
        <v>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18"/>
      <c r="AH19" s="115"/>
      <c r="AI19" s="115">
        <v>6</v>
      </c>
      <c r="AJ19" s="124" t="str">
        <f t="shared" si="14"/>
        <v>Emprunt Court Terme (CT)</v>
      </c>
      <c r="AK19" s="125">
        <f t="shared" si="15"/>
        <v>0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18"/>
      <c r="AY19" s="115"/>
      <c r="AZ19" s="115"/>
    </row>
    <row r="20" spans="1:52" ht="12.75" customHeight="1">
      <c r="A20" s="115">
        <v>7</v>
      </c>
      <c r="B20" s="146" t="s">
        <v>129</v>
      </c>
      <c r="C20" s="125">
        <f t="shared" si="11"/>
        <v>0</v>
      </c>
      <c r="D20" s="143">
        <f>'CT projet'!F15</f>
        <v>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18"/>
      <c r="Q20" s="115"/>
      <c r="R20" s="115">
        <v>7</v>
      </c>
      <c r="S20" s="124" t="str">
        <f t="shared" si="12"/>
        <v>Emprunt Long Terme (LT)</v>
      </c>
      <c r="T20" s="125">
        <f t="shared" si="13"/>
        <v>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18"/>
      <c r="AH20" s="115"/>
      <c r="AI20" s="115">
        <v>7</v>
      </c>
      <c r="AJ20" s="124" t="str">
        <f t="shared" si="14"/>
        <v>Emprunt Long Terme (LT)</v>
      </c>
      <c r="AK20" s="125">
        <f t="shared" si="15"/>
        <v>0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18"/>
      <c r="AY20" s="115"/>
      <c r="AZ20" s="115"/>
    </row>
    <row r="21" spans="1:52" ht="12.75" customHeight="1">
      <c r="A21" s="115">
        <v>8</v>
      </c>
      <c r="B21" s="115" t="s">
        <v>266</v>
      </c>
      <c r="C21" s="125">
        <f t="shared" si="11"/>
        <v>0</v>
      </c>
      <c r="D21" s="143">
        <f>'CT projet'!F16</f>
        <v>0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18"/>
      <c r="Q21" s="115"/>
      <c r="R21" s="115">
        <v>8</v>
      </c>
      <c r="S21" s="124" t="str">
        <f t="shared" si="12"/>
        <v>Emprunt FCJE</v>
      </c>
      <c r="T21" s="125">
        <f t="shared" si="13"/>
        <v>0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18"/>
      <c r="AH21" s="115"/>
      <c r="AI21" s="115">
        <v>8</v>
      </c>
      <c r="AJ21" s="124" t="str">
        <f t="shared" si="14"/>
        <v>Emprunt FCJE</v>
      </c>
      <c r="AK21" s="125">
        <f t="shared" si="15"/>
        <v>0</v>
      </c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18"/>
      <c r="AY21" s="115"/>
      <c r="AZ21" s="115"/>
    </row>
    <row r="22" spans="1:52" ht="12.75" customHeight="1">
      <c r="A22" s="115">
        <v>9</v>
      </c>
      <c r="B22" s="115" t="s">
        <v>123</v>
      </c>
      <c r="C22" s="125">
        <f t="shared" si="11"/>
        <v>0</v>
      </c>
      <c r="D22" s="143">
        <f>+'CT projet'!F17</f>
        <v>0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18"/>
      <c r="Q22" s="115"/>
      <c r="R22" s="115">
        <v>9</v>
      </c>
      <c r="S22" s="124" t="str">
        <f t="shared" si="12"/>
        <v>Emprunt FLI</v>
      </c>
      <c r="T22" s="125">
        <f t="shared" si="13"/>
        <v>0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18"/>
      <c r="AH22" s="115"/>
      <c r="AI22" s="115">
        <v>9</v>
      </c>
      <c r="AJ22" s="124" t="str">
        <f t="shared" si="14"/>
        <v>Emprunt FLI</v>
      </c>
      <c r="AK22" s="125">
        <f>SUM(AL22:AW22)</f>
        <v>0</v>
      </c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18"/>
      <c r="AY22" s="115"/>
      <c r="AZ22" s="115"/>
    </row>
    <row r="23" spans="1:52" ht="12.75" customHeight="1">
      <c r="A23" s="115">
        <v>10</v>
      </c>
      <c r="B23" s="115" t="s">
        <v>275</v>
      </c>
      <c r="C23" s="125">
        <f t="shared" si="11"/>
        <v>0</v>
      </c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18"/>
      <c r="Q23" s="115"/>
      <c r="R23" s="115">
        <v>10</v>
      </c>
      <c r="S23" s="124" t="str">
        <f t="shared" si="12"/>
        <v>Subvention (STA, FJP, FES, subv. Sal.)</v>
      </c>
      <c r="T23" s="125">
        <f t="shared" si="13"/>
        <v>0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18"/>
      <c r="AH23" s="115"/>
      <c r="AI23" s="115">
        <v>10</v>
      </c>
      <c r="AJ23" s="124" t="str">
        <f t="shared" si="14"/>
        <v>Subvention (STA, FJP, FES, subv. Sal.)</v>
      </c>
      <c r="AK23" s="125">
        <f t="shared" si="15"/>
        <v>0</v>
      </c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18"/>
      <c r="AY23" s="115"/>
      <c r="AZ23" s="115"/>
    </row>
    <row r="24" spans="1:52" ht="12.75" customHeight="1">
      <c r="A24" s="115">
        <v>11</v>
      </c>
      <c r="B24" s="115" t="s">
        <v>276</v>
      </c>
      <c r="C24" s="125">
        <f t="shared" si="1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18"/>
      <c r="Q24" s="115"/>
      <c r="R24" s="115">
        <v>11</v>
      </c>
      <c r="S24" s="124" t="str">
        <f t="shared" si="12"/>
        <v>Autres financements</v>
      </c>
      <c r="T24" s="125">
        <f t="shared" si="13"/>
        <v>0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18"/>
      <c r="AH24" s="115"/>
      <c r="AI24" s="115">
        <v>11</v>
      </c>
      <c r="AJ24" s="124" t="str">
        <f t="shared" si="14"/>
        <v>Autres financements</v>
      </c>
      <c r="AK24" s="125">
        <f t="shared" si="15"/>
        <v>0</v>
      </c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18"/>
      <c r="AY24" s="115"/>
      <c r="AZ24" s="115"/>
    </row>
    <row r="25" spans="1:52" ht="12.75">
      <c r="A25" s="115"/>
      <c r="B25" s="148" t="s">
        <v>21</v>
      </c>
      <c r="C25" s="143">
        <f>SUM(C14:C24)</f>
        <v>0</v>
      </c>
      <c r="D25" s="143">
        <f>SUM(D14:D24)</f>
        <v>0</v>
      </c>
      <c r="E25" s="143">
        <f aca="true" t="shared" si="16" ref="E25:O25">SUM(E14:E24)</f>
        <v>0</v>
      </c>
      <c r="F25" s="143">
        <f t="shared" si="16"/>
        <v>0</v>
      </c>
      <c r="G25" s="143">
        <f t="shared" si="16"/>
        <v>0</v>
      </c>
      <c r="H25" s="143">
        <f t="shared" si="16"/>
        <v>0</v>
      </c>
      <c r="I25" s="143">
        <f t="shared" si="16"/>
        <v>0</v>
      </c>
      <c r="J25" s="143">
        <f t="shared" si="16"/>
        <v>0</v>
      </c>
      <c r="K25" s="143">
        <f t="shared" si="16"/>
        <v>0</v>
      </c>
      <c r="L25" s="143">
        <f t="shared" si="16"/>
        <v>0</v>
      </c>
      <c r="M25" s="143">
        <f t="shared" si="16"/>
        <v>0</v>
      </c>
      <c r="N25" s="143">
        <f t="shared" si="16"/>
        <v>0</v>
      </c>
      <c r="O25" s="143">
        <f t="shared" si="16"/>
        <v>0</v>
      </c>
      <c r="P25" s="118"/>
      <c r="Q25" s="115"/>
      <c r="R25" s="115"/>
      <c r="S25" s="148" t="s">
        <v>21</v>
      </c>
      <c r="T25" s="125">
        <f>SUM(U25:AF25)</f>
        <v>0</v>
      </c>
      <c r="U25" s="143">
        <f aca="true" t="shared" si="17" ref="U25:AF25">SUM(U14:U24)</f>
        <v>0</v>
      </c>
      <c r="V25" s="143">
        <f t="shared" si="17"/>
        <v>0</v>
      </c>
      <c r="W25" s="143">
        <f t="shared" si="17"/>
        <v>0</v>
      </c>
      <c r="X25" s="143">
        <f t="shared" si="17"/>
        <v>0</v>
      </c>
      <c r="Y25" s="143">
        <f t="shared" si="17"/>
        <v>0</v>
      </c>
      <c r="Z25" s="143">
        <f t="shared" si="17"/>
        <v>0</v>
      </c>
      <c r="AA25" s="143">
        <f t="shared" si="17"/>
        <v>0</v>
      </c>
      <c r="AB25" s="143">
        <f t="shared" si="17"/>
        <v>0</v>
      </c>
      <c r="AC25" s="143">
        <f t="shared" si="17"/>
        <v>0</v>
      </c>
      <c r="AD25" s="143">
        <f t="shared" si="17"/>
        <v>0</v>
      </c>
      <c r="AE25" s="143">
        <f t="shared" si="17"/>
        <v>0</v>
      </c>
      <c r="AF25" s="143">
        <f t="shared" si="17"/>
        <v>0</v>
      </c>
      <c r="AG25" s="118"/>
      <c r="AH25" s="115"/>
      <c r="AI25" s="115"/>
      <c r="AJ25" s="148" t="s">
        <v>21</v>
      </c>
      <c r="AK25" s="143">
        <f>SUM(AK14:AK24)</f>
        <v>0</v>
      </c>
      <c r="AL25" s="143">
        <f aca="true" t="shared" si="18" ref="AL25:AW25">SUM(AL14:AL24)</f>
        <v>0</v>
      </c>
      <c r="AM25" s="143">
        <f t="shared" si="18"/>
        <v>0</v>
      </c>
      <c r="AN25" s="143">
        <f t="shared" si="18"/>
        <v>0</v>
      </c>
      <c r="AO25" s="143">
        <f t="shared" si="18"/>
        <v>0</v>
      </c>
      <c r="AP25" s="143">
        <f t="shared" si="18"/>
        <v>0</v>
      </c>
      <c r="AQ25" s="143">
        <f t="shared" si="18"/>
        <v>0</v>
      </c>
      <c r="AR25" s="143">
        <f t="shared" si="18"/>
        <v>0</v>
      </c>
      <c r="AS25" s="143">
        <f t="shared" si="18"/>
        <v>0</v>
      </c>
      <c r="AT25" s="143">
        <f t="shared" si="18"/>
        <v>0</v>
      </c>
      <c r="AU25" s="143">
        <f t="shared" si="18"/>
        <v>0</v>
      </c>
      <c r="AV25" s="143">
        <f t="shared" si="18"/>
        <v>0</v>
      </c>
      <c r="AW25" s="143">
        <f t="shared" si="18"/>
        <v>0</v>
      </c>
      <c r="AX25" s="118"/>
      <c r="AY25" s="115"/>
      <c r="AZ25" s="115"/>
    </row>
    <row r="26" spans="1:52" ht="18" customHeight="1">
      <c r="A26" s="115"/>
      <c r="B26" s="11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18"/>
      <c r="Q26" s="115"/>
      <c r="R26" s="115"/>
      <c r="S26" s="115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18"/>
      <c r="AH26" s="115"/>
      <c r="AI26" s="115"/>
      <c r="AJ26" s="115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18"/>
      <c r="AY26" s="115"/>
      <c r="AZ26" s="115"/>
    </row>
    <row r="27" spans="1:52" ht="12.75">
      <c r="A27" s="115"/>
      <c r="B27" s="139" t="s">
        <v>22</v>
      </c>
      <c r="C27" s="140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18"/>
      <c r="Q27" s="115"/>
      <c r="R27" s="115"/>
      <c r="S27" s="139" t="s">
        <v>22</v>
      </c>
      <c r="T27" s="140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18"/>
      <c r="AH27" s="115"/>
      <c r="AI27" s="115"/>
      <c r="AJ27" s="139" t="s">
        <v>22</v>
      </c>
      <c r="AK27" s="140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18"/>
      <c r="AY27" s="115"/>
      <c r="AZ27" s="115"/>
    </row>
    <row r="28" spans="1:52" ht="12.75" customHeight="1">
      <c r="A28" s="115">
        <v>12</v>
      </c>
      <c r="B28" s="124" t="s">
        <v>254</v>
      </c>
      <c r="C28" s="125">
        <f aca="true" t="shared" si="19" ref="C28:C56">SUM(D28:O28)</f>
        <v>0</v>
      </c>
      <c r="D28" s="151">
        <f>+'CT projet'!B24</f>
        <v>0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18"/>
      <c r="Q28" s="115"/>
      <c r="R28" s="115">
        <v>12</v>
      </c>
      <c r="S28" s="124" t="str">
        <f>+B28</f>
        <v>Actifs en main</v>
      </c>
      <c r="T28" s="125">
        <f aca="true" t="shared" si="20" ref="T28:T75">SUM(U28:AF28)</f>
        <v>0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18"/>
      <c r="AH28" s="115"/>
      <c r="AI28" s="115">
        <v>12</v>
      </c>
      <c r="AJ28" s="124" t="str">
        <f>+B28</f>
        <v>Actifs en main</v>
      </c>
      <c r="AK28" s="125">
        <f aca="true" t="shared" si="21" ref="AK28:AK75">SUM(AL28:AW28)</f>
        <v>0</v>
      </c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18"/>
      <c r="AY28" s="115"/>
      <c r="AZ28" s="115"/>
    </row>
    <row r="29" spans="1:52" ht="12.75" customHeight="1">
      <c r="A29" s="115">
        <v>13</v>
      </c>
      <c r="B29" s="124" t="s">
        <v>277</v>
      </c>
      <c r="C29" s="125">
        <f t="shared" si="19"/>
        <v>0</v>
      </c>
      <c r="D29" s="143">
        <f>+'CT projet'!C14</f>
        <v>0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18"/>
      <c r="Q29" s="115"/>
      <c r="R29" s="115">
        <v>13</v>
      </c>
      <c r="S29" s="124" t="str">
        <f>+B29</f>
        <v>Achat mobilier bureau</v>
      </c>
      <c r="T29" s="125">
        <f t="shared" si="20"/>
        <v>0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18"/>
      <c r="AH29" s="115"/>
      <c r="AI29" s="115">
        <v>13</v>
      </c>
      <c r="AJ29" s="124" t="str">
        <f>+B29</f>
        <v>Achat mobilier bureau</v>
      </c>
      <c r="AK29" s="125">
        <f t="shared" si="21"/>
        <v>0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18"/>
      <c r="AY29" s="115"/>
      <c r="AZ29" s="115"/>
    </row>
    <row r="30" spans="1:52" ht="12.75" customHeight="1">
      <c r="A30" s="115">
        <v>14</v>
      </c>
      <c r="B30" s="124" t="s">
        <v>278</v>
      </c>
      <c r="C30" s="125">
        <f t="shared" si="19"/>
        <v>0</v>
      </c>
      <c r="D30" s="143">
        <f>+'CT projet'!C15</f>
        <v>0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18"/>
      <c r="Q30" s="115"/>
      <c r="R30" s="115">
        <v>14</v>
      </c>
      <c r="S30" s="124" t="str">
        <f>+B30</f>
        <v>Achat matériel roulant</v>
      </c>
      <c r="T30" s="125">
        <f t="shared" si="20"/>
        <v>0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18"/>
      <c r="AH30" s="115"/>
      <c r="AI30" s="115">
        <v>14</v>
      </c>
      <c r="AJ30" s="124" t="str">
        <f>+B30</f>
        <v>Achat matériel roulant</v>
      </c>
      <c r="AK30" s="125">
        <f t="shared" si="21"/>
        <v>0</v>
      </c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18"/>
      <c r="AY30" s="115"/>
      <c r="AZ30" s="115"/>
    </row>
    <row r="31" spans="1:52" ht="12.75" customHeight="1">
      <c r="A31" s="115">
        <v>15</v>
      </c>
      <c r="B31" s="124" t="s">
        <v>258</v>
      </c>
      <c r="C31" s="125">
        <f t="shared" si="19"/>
        <v>0</v>
      </c>
      <c r="D31" s="143">
        <f>+'CT projet'!C16</f>
        <v>0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18"/>
      <c r="Q31" s="115"/>
      <c r="R31" s="115">
        <v>15</v>
      </c>
      <c r="S31" s="124" t="str">
        <f>+B31</f>
        <v>Achat informatique</v>
      </c>
      <c r="T31" s="125">
        <f>SUM(U31:AF31)</f>
        <v>0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18"/>
      <c r="AH31" s="115"/>
      <c r="AI31" s="115">
        <v>15</v>
      </c>
      <c r="AJ31" s="124" t="str">
        <f>+B31</f>
        <v>Achat informatique</v>
      </c>
      <c r="AK31" s="125">
        <f>SUM(AL31:AW31)</f>
        <v>0</v>
      </c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18"/>
      <c r="AY31" s="115"/>
      <c r="AZ31" s="115"/>
    </row>
    <row r="32" spans="1:52" ht="12.75" customHeight="1">
      <c r="A32" s="115">
        <v>16</v>
      </c>
      <c r="B32" s="124" t="s">
        <v>255</v>
      </c>
      <c r="C32" s="125">
        <f t="shared" si="19"/>
        <v>0</v>
      </c>
      <c r="D32" s="143">
        <f>+'CT projet'!C17</f>
        <v>0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18"/>
      <c r="Q32" s="115"/>
      <c r="R32" s="115">
        <v>16</v>
      </c>
      <c r="S32" s="124" t="str">
        <f aca="true" t="shared" si="22" ref="S32:S75">+B32</f>
        <v>Achat équipement et outillage</v>
      </c>
      <c r="T32" s="125">
        <f t="shared" si="20"/>
        <v>0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18"/>
      <c r="AH32" s="115"/>
      <c r="AI32" s="115">
        <v>16</v>
      </c>
      <c r="AJ32" s="124" t="str">
        <f aca="true" t="shared" si="23" ref="AJ32:AJ75">+B32</f>
        <v>Achat équipement et outillage</v>
      </c>
      <c r="AK32" s="125">
        <f t="shared" si="21"/>
        <v>0</v>
      </c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18"/>
      <c r="AY32" s="115"/>
      <c r="AZ32" s="115"/>
    </row>
    <row r="33" spans="1:52" ht="12.75" customHeight="1">
      <c r="A33" s="115">
        <v>17</v>
      </c>
      <c r="B33" s="124" t="s">
        <v>94</v>
      </c>
      <c r="C33" s="125">
        <f t="shared" si="19"/>
        <v>0</v>
      </c>
      <c r="D33" s="143">
        <f>+'CT projet'!C18</f>
        <v>0</v>
      </c>
      <c r="E33" s="95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18"/>
      <c r="Q33" s="115"/>
      <c r="R33" s="115">
        <v>17</v>
      </c>
      <c r="S33" s="124" t="str">
        <f t="shared" si="22"/>
        <v>Améliorations locatives</v>
      </c>
      <c r="T33" s="125">
        <f t="shared" si="20"/>
        <v>0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18"/>
      <c r="AH33" s="115"/>
      <c r="AI33" s="115">
        <v>17</v>
      </c>
      <c r="AJ33" s="124" t="str">
        <f t="shared" si="23"/>
        <v>Améliorations locatives</v>
      </c>
      <c r="AK33" s="125">
        <f t="shared" si="21"/>
        <v>0</v>
      </c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18"/>
      <c r="AY33" s="115"/>
      <c r="AZ33" s="115"/>
    </row>
    <row r="34" spans="1:52" ht="12.75" customHeight="1">
      <c r="A34" s="115">
        <v>18</v>
      </c>
      <c r="B34" s="124" t="s">
        <v>256</v>
      </c>
      <c r="C34" s="125">
        <f t="shared" si="19"/>
        <v>0</v>
      </c>
      <c r="D34" s="143">
        <f>+'CT projet'!C19</f>
        <v>0</v>
      </c>
      <c r="E34" s="95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18"/>
      <c r="Q34" s="115"/>
      <c r="R34" s="115">
        <v>18</v>
      </c>
      <c r="S34" s="124" t="str">
        <f t="shared" si="22"/>
        <v>Achat bâtiment</v>
      </c>
      <c r="T34" s="125">
        <f t="shared" si="20"/>
        <v>0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18"/>
      <c r="AH34" s="115"/>
      <c r="AI34" s="115">
        <v>18</v>
      </c>
      <c r="AJ34" s="124" t="str">
        <f t="shared" si="23"/>
        <v>Achat bâtiment</v>
      </c>
      <c r="AK34" s="125">
        <f t="shared" si="21"/>
        <v>0</v>
      </c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18"/>
      <c r="AY34" s="115"/>
      <c r="AZ34" s="115"/>
    </row>
    <row r="35" spans="1:52" ht="12.75" customHeight="1">
      <c r="A35" s="115">
        <v>19</v>
      </c>
      <c r="B35" s="124" t="s">
        <v>257</v>
      </c>
      <c r="C35" s="125">
        <f t="shared" si="19"/>
        <v>0</v>
      </c>
      <c r="D35" s="143">
        <f>+'CT projet'!C20</f>
        <v>0</v>
      </c>
      <c r="E35" s="95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18"/>
      <c r="Q35" s="115"/>
      <c r="R35" s="115">
        <v>19</v>
      </c>
      <c r="S35" s="124" t="str">
        <f t="shared" si="22"/>
        <v>Achat terrain</v>
      </c>
      <c r="T35" s="125">
        <f t="shared" si="20"/>
        <v>0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18"/>
      <c r="AH35" s="115"/>
      <c r="AI35" s="115">
        <v>19</v>
      </c>
      <c r="AJ35" s="124" t="str">
        <f t="shared" si="23"/>
        <v>Achat terrain</v>
      </c>
      <c r="AK35" s="125">
        <f t="shared" si="21"/>
        <v>0</v>
      </c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18"/>
      <c r="AY35" s="115"/>
      <c r="AZ35" s="115"/>
    </row>
    <row r="36" spans="1:52" ht="12.75" customHeight="1">
      <c r="A36" s="115">
        <v>20</v>
      </c>
      <c r="B36" s="124" t="s">
        <v>235</v>
      </c>
      <c r="C36" s="125">
        <f t="shared" si="19"/>
        <v>0</v>
      </c>
      <c r="D36" s="143">
        <f>+'CT projet'!C21</f>
        <v>0</v>
      </c>
      <c r="E36" s="95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18"/>
      <c r="Q36" s="115"/>
      <c r="R36" s="115">
        <v>20</v>
      </c>
      <c r="S36" s="124" t="str">
        <f t="shared" si="22"/>
        <v>Consultants</v>
      </c>
      <c r="T36" s="125">
        <f t="shared" si="20"/>
        <v>0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18"/>
      <c r="AH36" s="115"/>
      <c r="AI36" s="115">
        <v>20</v>
      </c>
      <c r="AJ36" s="124" t="str">
        <f t="shared" si="23"/>
        <v>Consultants</v>
      </c>
      <c r="AK36" s="125">
        <f t="shared" si="21"/>
        <v>0</v>
      </c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18"/>
      <c r="AY36" s="115"/>
      <c r="AZ36" s="115"/>
    </row>
    <row r="37" spans="1:52" ht="12.75" customHeight="1">
      <c r="A37" s="115">
        <v>21</v>
      </c>
      <c r="B37" s="124" t="s">
        <v>23</v>
      </c>
      <c r="C37" s="125">
        <f t="shared" si="19"/>
        <v>0</v>
      </c>
      <c r="D37" s="151">
        <f>+'CT projet'!C9</f>
        <v>0</v>
      </c>
      <c r="E37" s="95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18"/>
      <c r="Q37" s="115"/>
      <c r="R37" s="115">
        <v>21</v>
      </c>
      <c r="S37" s="124" t="str">
        <f t="shared" si="22"/>
        <v>Achats comptant</v>
      </c>
      <c r="T37" s="125">
        <f t="shared" si="20"/>
        <v>0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18"/>
      <c r="AH37" s="115"/>
      <c r="AI37" s="115">
        <v>21</v>
      </c>
      <c r="AJ37" s="124" t="str">
        <f t="shared" si="23"/>
        <v>Achats comptant</v>
      </c>
      <c r="AK37" s="125">
        <f t="shared" si="21"/>
        <v>0</v>
      </c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18"/>
      <c r="AY37" s="115"/>
      <c r="AZ37" s="115"/>
    </row>
    <row r="38" spans="1:52" ht="12.75" customHeight="1">
      <c r="A38" s="115">
        <v>22</v>
      </c>
      <c r="B38" s="124" t="s">
        <v>279</v>
      </c>
      <c r="C38" s="125">
        <f t="shared" si="19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18"/>
      <c r="Q38" s="115"/>
      <c r="R38" s="115">
        <v>22</v>
      </c>
      <c r="S38" s="124" t="str">
        <f t="shared" si="22"/>
        <v>Fourn. De 30 jours</v>
      </c>
      <c r="T38" s="125">
        <f t="shared" si="20"/>
        <v>0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18"/>
      <c r="AH38" s="115"/>
      <c r="AI38" s="115">
        <v>22</v>
      </c>
      <c r="AJ38" s="124" t="str">
        <f t="shared" si="23"/>
        <v>Fourn. De 30 jours</v>
      </c>
      <c r="AK38" s="125">
        <f t="shared" si="21"/>
        <v>0</v>
      </c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18"/>
      <c r="AY38" s="115"/>
      <c r="AZ38" s="115"/>
    </row>
    <row r="39" spans="1:52" ht="12.75" customHeight="1">
      <c r="A39" s="115">
        <v>23</v>
      </c>
      <c r="B39" s="124" t="s">
        <v>248</v>
      </c>
      <c r="C39" s="125">
        <f t="shared" si="19"/>
        <v>0</v>
      </c>
      <c r="D39" s="144"/>
      <c r="E39" s="95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18"/>
      <c r="Q39" s="115"/>
      <c r="R39" s="115">
        <v>23</v>
      </c>
      <c r="S39" s="124" t="str">
        <f t="shared" si="22"/>
        <v>Fourn. 30-60</v>
      </c>
      <c r="T39" s="125">
        <f t="shared" si="20"/>
        <v>0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18"/>
      <c r="AH39" s="115"/>
      <c r="AI39" s="115">
        <v>23</v>
      </c>
      <c r="AJ39" s="124" t="str">
        <f t="shared" si="23"/>
        <v>Fourn. 30-60</v>
      </c>
      <c r="AK39" s="125">
        <f t="shared" si="21"/>
        <v>0</v>
      </c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18"/>
      <c r="AY39" s="115"/>
      <c r="AZ39" s="115"/>
    </row>
    <row r="40" spans="1:52" ht="12.75" customHeight="1">
      <c r="A40" s="115">
        <v>24</v>
      </c>
      <c r="B40" s="124" t="s">
        <v>249</v>
      </c>
      <c r="C40" s="125">
        <f t="shared" si="19"/>
        <v>0</v>
      </c>
      <c r="D40" s="144"/>
      <c r="E40" s="95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18"/>
      <c r="Q40" s="115"/>
      <c r="R40" s="115">
        <v>24</v>
      </c>
      <c r="S40" s="124" t="str">
        <f t="shared" si="22"/>
        <v>Fourn. 60-90</v>
      </c>
      <c r="T40" s="125">
        <f t="shared" si="20"/>
        <v>0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18"/>
      <c r="AH40" s="115"/>
      <c r="AI40" s="115">
        <v>24</v>
      </c>
      <c r="AJ40" s="124" t="str">
        <f t="shared" si="23"/>
        <v>Fourn. 60-90</v>
      </c>
      <c r="AK40" s="125">
        <f t="shared" si="21"/>
        <v>0</v>
      </c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18"/>
      <c r="AY40" s="115"/>
      <c r="AZ40" s="115"/>
    </row>
    <row r="41" spans="1:52" ht="12.75" customHeight="1">
      <c r="A41" s="115">
        <v>25</v>
      </c>
      <c r="B41" s="124" t="s">
        <v>197</v>
      </c>
      <c r="C41" s="125">
        <f t="shared" si="19"/>
        <v>0</v>
      </c>
      <c r="D41" s="144"/>
      <c r="E41" s="95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18"/>
      <c r="Q41" s="115"/>
      <c r="R41" s="115">
        <v>25</v>
      </c>
      <c r="S41" s="124" t="str">
        <f t="shared" si="22"/>
        <v>Salaire dirigeants</v>
      </c>
      <c r="T41" s="125">
        <f t="shared" si="20"/>
        <v>0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18"/>
      <c r="AH41" s="115"/>
      <c r="AI41" s="115">
        <v>25</v>
      </c>
      <c r="AJ41" s="124" t="str">
        <f t="shared" si="23"/>
        <v>Salaire dirigeants</v>
      </c>
      <c r="AK41" s="125">
        <f t="shared" si="21"/>
        <v>0</v>
      </c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18"/>
      <c r="AY41" s="115"/>
      <c r="AZ41" s="115"/>
    </row>
    <row r="42" spans="1:52" ht="12.75" customHeight="1">
      <c r="A42" s="115">
        <v>26</v>
      </c>
      <c r="B42" s="124" t="s">
        <v>188</v>
      </c>
      <c r="C42" s="125">
        <f t="shared" si="19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18"/>
      <c r="Q42" s="115"/>
      <c r="R42" s="115">
        <v>26</v>
      </c>
      <c r="S42" s="124" t="str">
        <f t="shared" si="22"/>
        <v>Salaires des employés</v>
      </c>
      <c r="T42" s="125">
        <f t="shared" si="20"/>
        <v>0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18"/>
      <c r="AH42" s="115"/>
      <c r="AI42" s="115">
        <v>26</v>
      </c>
      <c r="AJ42" s="124" t="str">
        <f t="shared" si="23"/>
        <v>Salaires des employés</v>
      </c>
      <c r="AK42" s="125">
        <f t="shared" si="21"/>
        <v>0</v>
      </c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18"/>
      <c r="AY42" s="115"/>
      <c r="AZ42" s="115"/>
    </row>
    <row r="43" spans="1:52" ht="12.75" customHeight="1">
      <c r="A43" s="115">
        <v>27</v>
      </c>
      <c r="B43" s="124" t="s">
        <v>189</v>
      </c>
      <c r="C43" s="125">
        <f t="shared" si="19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18"/>
      <c r="Q43" s="115"/>
      <c r="R43" s="115">
        <v>27</v>
      </c>
      <c r="S43" s="124" t="str">
        <f t="shared" si="22"/>
        <v>Avantages sociaux (20% des salaires)</v>
      </c>
      <c r="T43" s="125">
        <f t="shared" si="20"/>
        <v>0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18"/>
      <c r="AH43" s="115"/>
      <c r="AI43" s="115">
        <v>27</v>
      </c>
      <c r="AJ43" s="124" t="str">
        <f t="shared" si="23"/>
        <v>Avantages sociaux (20% des salaires)</v>
      </c>
      <c r="AK43" s="125">
        <f t="shared" si="21"/>
        <v>0</v>
      </c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18"/>
      <c r="AY43" s="115"/>
      <c r="AZ43" s="115"/>
    </row>
    <row r="44" spans="1:52" ht="12.75" customHeight="1">
      <c r="A44" s="115">
        <v>28</v>
      </c>
      <c r="B44" s="124" t="s">
        <v>280</v>
      </c>
      <c r="C44" s="125">
        <f t="shared" si="19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18"/>
      <c r="Q44" s="115"/>
      <c r="R44" s="115">
        <v>28</v>
      </c>
      <c r="S44" s="124" t="str">
        <f t="shared" si="22"/>
        <v>Salaires représentants</v>
      </c>
      <c r="T44" s="125">
        <f t="shared" si="20"/>
        <v>0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18"/>
      <c r="AH44" s="115"/>
      <c r="AI44" s="115">
        <v>28</v>
      </c>
      <c r="AJ44" s="124" t="str">
        <f t="shared" si="23"/>
        <v>Salaires représentants</v>
      </c>
      <c r="AK44" s="125">
        <f t="shared" si="21"/>
        <v>0</v>
      </c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18"/>
      <c r="AY44" s="115"/>
      <c r="AZ44" s="115"/>
    </row>
    <row r="45" spans="1:52" ht="12.75" customHeight="1">
      <c r="A45" s="115">
        <v>29</v>
      </c>
      <c r="B45" s="124" t="s">
        <v>281</v>
      </c>
      <c r="C45" s="125">
        <f t="shared" si="19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18"/>
      <c r="Q45" s="115"/>
      <c r="R45" s="115">
        <v>29</v>
      </c>
      <c r="S45" s="124" t="str">
        <f t="shared" si="22"/>
        <v>Avantages sociaux/commissions</v>
      </c>
      <c r="T45" s="125">
        <f t="shared" si="20"/>
        <v>0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18"/>
      <c r="AH45" s="115"/>
      <c r="AI45" s="115">
        <v>29</v>
      </c>
      <c r="AJ45" s="124" t="str">
        <f t="shared" si="23"/>
        <v>Avantages sociaux/commissions</v>
      </c>
      <c r="AK45" s="125">
        <f t="shared" si="21"/>
        <v>0</v>
      </c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18"/>
      <c r="AY45" s="115"/>
      <c r="AZ45" s="115"/>
    </row>
    <row r="46" spans="1:52" ht="12.75" customHeight="1">
      <c r="A46" s="115">
        <v>30</v>
      </c>
      <c r="B46" s="124" t="s">
        <v>24</v>
      </c>
      <c r="C46" s="125">
        <f t="shared" si="19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18"/>
      <c r="Q46" s="115"/>
      <c r="R46" s="115">
        <v>30</v>
      </c>
      <c r="S46" s="124" t="str">
        <f t="shared" si="22"/>
        <v>Loyer</v>
      </c>
      <c r="T46" s="125">
        <f t="shared" si="20"/>
        <v>0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18"/>
      <c r="AH46" s="115"/>
      <c r="AI46" s="115">
        <v>30</v>
      </c>
      <c r="AJ46" s="124" t="str">
        <f t="shared" si="23"/>
        <v>Loyer</v>
      </c>
      <c r="AK46" s="125">
        <f t="shared" si="21"/>
        <v>0</v>
      </c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18"/>
      <c r="AY46" s="115"/>
      <c r="AZ46" s="115"/>
    </row>
    <row r="47" spans="1:52" ht="12.75" customHeight="1">
      <c r="A47" s="115">
        <v>31</v>
      </c>
      <c r="B47" s="124" t="s">
        <v>200</v>
      </c>
      <c r="C47" s="125">
        <f t="shared" si="19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18"/>
      <c r="Q47" s="115"/>
      <c r="R47" s="115">
        <v>31</v>
      </c>
      <c r="S47" s="124" t="str">
        <f t="shared" si="22"/>
        <v>Électricité/chauffage</v>
      </c>
      <c r="T47" s="125">
        <f t="shared" si="20"/>
        <v>0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18"/>
      <c r="AH47" s="115"/>
      <c r="AI47" s="115">
        <v>31</v>
      </c>
      <c r="AJ47" s="124" t="str">
        <f t="shared" si="23"/>
        <v>Électricité/chauffage</v>
      </c>
      <c r="AK47" s="125">
        <f t="shared" si="21"/>
        <v>0</v>
      </c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18"/>
      <c r="AY47" s="115"/>
      <c r="AZ47" s="115"/>
    </row>
    <row r="48" spans="1:52" ht="12.75" customHeight="1">
      <c r="A48" s="115">
        <v>32</v>
      </c>
      <c r="B48" s="124" t="s">
        <v>198</v>
      </c>
      <c r="C48" s="125">
        <f t="shared" si="19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18"/>
      <c r="Q48" s="115"/>
      <c r="R48" s="115">
        <v>32</v>
      </c>
      <c r="S48" s="124" t="str">
        <f t="shared" si="22"/>
        <v>Taxe d’affaires et permis</v>
      </c>
      <c r="T48" s="125">
        <f t="shared" si="20"/>
        <v>0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18"/>
      <c r="AH48" s="115"/>
      <c r="AI48" s="115">
        <v>32</v>
      </c>
      <c r="AJ48" s="124" t="str">
        <f t="shared" si="23"/>
        <v>Taxe d’affaires et permis</v>
      </c>
      <c r="AK48" s="125">
        <f t="shared" si="21"/>
        <v>0</v>
      </c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18"/>
      <c r="AY48" s="115"/>
      <c r="AZ48" s="115"/>
    </row>
    <row r="49" spans="1:52" ht="12.75" customHeight="1">
      <c r="A49" s="115">
        <v>33</v>
      </c>
      <c r="B49" s="124" t="s">
        <v>190</v>
      </c>
      <c r="C49" s="125">
        <f t="shared" si="19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18"/>
      <c r="Q49" s="115"/>
      <c r="R49" s="115">
        <v>33</v>
      </c>
      <c r="S49" s="124" t="str">
        <f t="shared" si="22"/>
        <v>Cotisations et abonnements</v>
      </c>
      <c r="T49" s="125">
        <f t="shared" si="20"/>
        <v>0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18"/>
      <c r="AH49" s="115"/>
      <c r="AI49" s="115">
        <v>33</v>
      </c>
      <c r="AJ49" s="124" t="str">
        <f t="shared" si="23"/>
        <v>Cotisations et abonnements</v>
      </c>
      <c r="AK49" s="125">
        <f t="shared" si="21"/>
        <v>0</v>
      </c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18"/>
      <c r="AY49" s="115"/>
      <c r="AZ49" s="115"/>
    </row>
    <row r="50" spans="1:52" ht="12.75" customHeight="1">
      <c r="A50" s="115">
        <v>34</v>
      </c>
      <c r="B50" s="124" t="s">
        <v>25</v>
      </c>
      <c r="C50" s="125">
        <f t="shared" si="19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18"/>
      <c r="Q50" s="115"/>
      <c r="R50" s="115">
        <v>34</v>
      </c>
      <c r="S50" s="124" t="str">
        <f t="shared" si="22"/>
        <v>Assurances</v>
      </c>
      <c r="T50" s="125">
        <f t="shared" si="20"/>
        <v>0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18"/>
      <c r="AH50" s="115"/>
      <c r="AI50" s="115">
        <v>34</v>
      </c>
      <c r="AJ50" s="124" t="str">
        <f t="shared" si="23"/>
        <v>Assurances</v>
      </c>
      <c r="AK50" s="125">
        <f t="shared" si="21"/>
        <v>0</v>
      </c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18"/>
      <c r="AY50" s="115"/>
      <c r="AZ50" s="115"/>
    </row>
    <row r="51" spans="1:52" ht="12.75" customHeight="1">
      <c r="A51" s="115">
        <v>35</v>
      </c>
      <c r="B51" s="124" t="s">
        <v>39</v>
      </c>
      <c r="C51" s="125">
        <f t="shared" si="19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18"/>
      <c r="Q51" s="115"/>
      <c r="R51" s="115">
        <v>35</v>
      </c>
      <c r="S51" s="124" t="str">
        <f t="shared" si="22"/>
        <v>Publicité et promotion</v>
      </c>
      <c r="T51" s="125">
        <f t="shared" si="20"/>
        <v>0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18"/>
      <c r="AH51" s="115"/>
      <c r="AI51" s="115">
        <v>35</v>
      </c>
      <c r="AJ51" s="124" t="str">
        <f t="shared" si="23"/>
        <v>Publicité et promotion</v>
      </c>
      <c r="AK51" s="125">
        <f t="shared" si="21"/>
        <v>0</v>
      </c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18"/>
      <c r="AY51" s="115"/>
      <c r="AZ51" s="115"/>
    </row>
    <row r="52" spans="1:52" ht="12.75" customHeight="1">
      <c r="A52" s="115">
        <v>36</v>
      </c>
      <c r="B52" s="124" t="s">
        <v>191</v>
      </c>
      <c r="C52" s="125">
        <f t="shared" si="19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18"/>
      <c r="Q52" s="115"/>
      <c r="R52" s="115">
        <v>36</v>
      </c>
      <c r="S52" s="124" t="str">
        <f t="shared" si="22"/>
        <v>Entretien et réparation des équipements</v>
      </c>
      <c r="T52" s="125">
        <f t="shared" si="20"/>
        <v>0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18"/>
      <c r="AH52" s="115"/>
      <c r="AI52" s="115">
        <v>36</v>
      </c>
      <c r="AJ52" s="124" t="str">
        <f t="shared" si="23"/>
        <v>Entretien et réparation des équipements</v>
      </c>
      <c r="AK52" s="125">
        <f t="shared" si="21"/>
        <v>0</v>
      </c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18"/>
      <c r="AY52" s="115"/>
      <c r="AZ52" s="115"/>
    </row>
    <row r="53" spans="1:52" ht="12.75" customHeight="1">
      <c r="A53" s="115">
        <v>37</v>
      </c>
      <c r="B53" s="124" t="s">
        <v>40</v>
      </c>
      <c r="C53" s="125">
        <f t="shared" si="19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18"/>
      <c r="Q53" s="115"/>
      <c r="R53" s="115">
        <v>37</v>
      </c>
      <c r="S53" s="124" t="str">
        <f t="shared" si="22"/>
        <v>Location matériel roulant</v>
      </c>
      <c r="T53" s="125">
        <f t="shared" si="20"/>
        <v>0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18"/>
      <c r="AH53" s="115"/>
      <c r="AI53" s="115">
        <v>37</v>
      </c>
      <c r="AJ53" s="124" t="str">
        <f t="shared" si="23"/>
        <v>Location matériel roulant</v>
      </c>
      <c r="AK53" s="125">
        <f t="shared" si="21"/>
        <v>0</v>
      </c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18"/>
      <c r="AY53" s="115"/>
      <c r="AZ53" s="115"/>
    </row>
    <row r="54" spans="1:52" ht="12.75" customHeight="1">
      <c r="A54" s="115">
        <v>38</v>
      </c>
      <c r="B54" s="124" t="s">
        <v>192</v>
      </c>
      <c r="C54" s="125">
        <f t="shared" si="19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18"/>
      <c r="Q54" s="115"/>
      <c r="R54" s="115">
        <v>38</v>
      </c>
      <c r="S54" s="124" t="str">
        <f t="shared" si="22"/>
        <v>Entretien et réparation du matériel roulant</v>
      </c>
      <c r="T54" s="125">
        <f t="shared" si="20"/>
        <v>0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18"/>
      <c r="AH54" s="115"/>
      <c r="AI54" s="115">
        <v>38</v>
      </c>
      <c r="AJ54" s="124" t="str">
        <f t="shared" si="23"/>
        <v>Entretien et réparation du matériel roulant</v>
      </c>
      <c r="AK54" s="125">
        <f t="shared" si="21"/>
        <v>0</v>
      </c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18"/>
      <c r="AY54" s="115"/>
      <c r="AZ54" s="115"/>
    </row>
    <row r="55" spans="1:52" ht="12.75" customHeight="1">
      <c r="A55" s="115">
        <v>39</v>
      </c>
      <c r="B55" s="124" t="s">
        <v>26</v>
      </c>
      <c r="C55" s="125">
        <f aca="true" t="shared" si="24" ref="C55:C75">SUM(D55:O55)</f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18"/>
      <c r="Q55" s="115"/>
      <c r="R55" s="115">
        <v>39</v>
      </c>
      <c r="S55" s="124" t="str">
        <f t="shared" si="22"/>
        <v>Téléphone</v>
      </c>
      <c r="T55" s="125">
        <f t="shared" si="20"/>
        <v>0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18"/>
      <c r="AH55" s="115"/>
      <c r="AI55" s="115">
        <v>39</v>
      </c>
      <c r="AJ55" s="124" t="str">
        <f t="shared" si="23"/>
        <v>Téléphone</v>
      </c>
      <c r="AK55" s="125">
        <f t="shared" si="21"/>
        <v>0</v>
      </c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18"/>
      <c r="AY55" s="115"/>
      <c r="AZ55" s="115"/>
    </row>
    <row r="56" spans="1:52" ht="12.75" customHeight="1">
      <c r="A56" s="115">
        <v>40</v>
      </c>
      <c r="B56" s="124" t="s">
        <v>282</v>
      </c>
      <c r="C56" s="125">
        <f t="shared" si="19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18"/>
      <c r="Q56" s="115"/>
      <c r="R56" s="115">
        <v>40</v>
      </c>
      <c r="S56" s="124" t="str">
        <f t="shared" si="22"/>
        <v>Internet</v>
      </c>
      <c r="T56" s="125">
        <f t="shared" si="20"/>
        <v>0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18"/>
      <c r="AH56" s="115"/>
      <c r="AI56" s="115">
        <v>40</v>
      </c>
      <c r="AJ56" s="124" t="str">
        <f t="shared" si="23"/>
        <v>Internet</v>
      </c>
      <c r="AK56" s="125">
        <f t="shared" si="21"/>
        <v>0</v>
      </c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18"/>
      <c r="AY56" s="115"/>
      <c r="AZ56" s="115"/>
    </row>
    <row r="57" spans="1:52" ht="12.75" customHeight="1">
      <c r="A57" s="115">
        <v>41</v>
      </c>
      <c r="B57" s="124" t="s">
        <v>27</v>
      </c>
      <c r="C57" s="125">
        <f t="shared" si="24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18"/>
      <c r="Q57" s="115"/>
      <c r="R57" s="115">
        <v>41</v>
      </c>
      <c r="S57" s="124" t="str">
        <f t="shared" si="22"/>
        <v>Fournitures de bureau</v>
      </c>
      <c r="T57" s="125">
        <f t="shared" si="20"/>
        <v>0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18"/>
      <c r="AH57" s="115"/>
      <c r="AI57" s="115">
        <v>41</v>
      </c>
      <c r="AJ57" s="124" t="str">
        <f t="shared" si="23"/>
        <v>Fournitures de bureau</v>
      </c>
      <c r="AK57" s="125">
        <f t="shared" si="21"/>
        <v>0</v>
      </c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18"/>
      <c r="AY57" s="115"/>
      <c r="AZ57" s="115"/>
    </row>
    <row r="58" spans="1:52" ht="12.75" customHeight="1">
      <c r="A58" s="115">
        <v>42</v>
      </c>
      <c r="B58" s="124" t="s">
        <v>283</v>
      </c>
      <c r="C58" s="125">
        <f t="shared" si="24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18"/>
      <c r="Q58" s="115"/>
      <c r="R58" s="115">
        <v>42</v>
      </c>
      <c r="S58" s="124" t="str">
        <f t="shared" si="22"/>
        <v>Mise à jour logiciels informatiques</v>
      </c>
      <c r="T58" s="125">
        <f t="shared" si="20"/>
        <v>0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18"/>
      <c r="AH58" s="115"/>
      <c r="AI58" s="115">
        <v>42</v>
      </c>
      <c r="AJ58" s="124" t="str">
        <f t="shared" si="23"/>
        <v>Mise à jour logiciels informatiques</v>
      </c>
      <c r="AK58" s="125">
        <f t="shared" si="21"/>
        <v>0</v>
      </c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18"/>
      <c r="AY58" s="115"/>
      <c r="AZ58" s="115"/>
    </row>
    <row r="59" spans="1:52" ht="12.75" customHeight="1">
      <c r="A59" s="115">
        <v>43</v>
      </c>
      <c r="B59" s="124" t="s">
        <v>284</v>
      </c>
      <c r="C59" s="125">
        <f t="shared" si="24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18"/>
      <c r="Q59" s="115"/>
      <c r="R59" s="115">
        <v>43</v>
      </c>
      <c r="S59" s="124" t="str">
        <f t="shared" si="22"/>
        <v>Honoraires professionnels</v>
      </c>
      <c r="T59" s="125">
        <f t="shared" si="20"/>
        <v>0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18"/>
      <c r="AH59" s="115"/>
      <c r="AI59" s="115">
        <v>43</v>
      </c>
      <c r="AJ59" s="124" t="str">
        <f t="shared" si="23"/>
        <v>Honoraires professionnels</v>
      </c>
      <c r="AK59" s="125">
        <f t="shared" si="21"/>
        <v>0</v>
      </c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18"/>
      <c r="AY59" s="115"/>
      <c r="AZ59" s="115"/>
    </row>
    <row r="60" spans="1:52" ht="12.75" customHeight="1">
      <c r="A60" s="115">
        <v>44</v>
      </c>
      <c r="B60" s="124" t="s">
        <v>285</v>
      </c>
      <c r="C60" s="125">
        <f>SUM(D60:O60)</f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18"/>
      <c r="Q60" s="115"/>
      <c r="R60" s="115">
        <v>44</v>
      </c>
      <c r="S60" s="124" t="str">
        <f t="shared" si="22"/>
        <v>Frais d’immatriculation</v>
      </c>
      <c r="T60" s="125">
        <f t="shared" si="20"/>
        <v>0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18"/>
      <c r="AH60" s="115"/>
      <c r="AI60" s="115">
        <v>44</v>
      </c>
      <c r="AJ60" s="124" t="str">
        <f t="shared" si="23"/>
        <v>Frais d’immatriculation</v>
      </c>
      <c r="AK60" s="125">
        <f t="shared" si="21"/>
        <v>0</v>
      </c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18"/>
      <c r="AY60" s="115"/>
      <c r="AZ60" s="115"/>
    </row>
    <row r="61" spans="1:52" ht="12.75" customHeight="1">
      <c r="A61" s="115">
        <v>45</v>
      </c>
      <c r="B61" s="124" t="s">
        <v>286</v>
      </c>
      <c r="C61" s="125">
        <f>SUM(D61:O61)</f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18"/>
      <c r="Q61" s="115"/>
      <c r="R61" s="115">
        <v>45</v>
      </c>
      <c r="S61" s="124" t="str">
        <f t="shared" si="22"/>
        <v>Frais de représentation</v>
      </c>
      <c r="T61" s="125">
        <f t="shared" si="20"/>
        <v>0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18"/>
      <c r="AH61" s="115"/>
      <c r="AI61" s="115">
        <v>45</v>
      </c>
      <c r="AJ61" s="124" t="str">
        <f t="shared" si="23"/>
        <v>Frais de représentation</v>
      </c>
      <c r="AK61" s="125">
        <f t="shared" si="21"/>
        <v>0</v>
      </c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18"/>
      <c r="AY61" s="115"/>
      <c r="AZ61" s="115"/>
    </row>
    <row r="62" spans="1:52" ht="12.75" customHeight="1">
      <c r="A62" s="115">
        <v>46</v>
      </c>
      <c r="B62" s="124" t="s">
        <v>41</v>
      </c>
      <c r="C62" s="125">
        <f>SUM(D62:O62)</f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18"/>
      <c r="Q62" s="115"/>
      <c r="R62" s="115">
        <v>46</v>
      </c>
      <c r="S62" s="124" t="str">
        <f t="shared" si="22"/>
        <v>Déplacements</v>
      </c>
      <c r="T62" s="125">
        <f t="shared" si="20"/>
        <v>0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18"/>
      <c r="AH62" s="115"/>
      <c r="AI62" s="115">
        <v>46</v>
      </c>
      <c r="AJ62" s="124" t="str">
        <f t="shared" si="23"/>
        <v>Déplacements</v>
      </c>
      <c r="AK62" s="125">
        <f t="shared" si="21"/>
        <v>0</v>
      </c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18"/>
      <c r="AY62" s="115"/>
      <c r="AZ62" s="115"/>
    </row>
    <row r="63" spans="1:52" ht="12.75" customHeight="1">
      <c r="A63" s="115">
        <v>47</v>
      </c>
      <c r="B63" s="124" t="s">
        <v>38</v>
      </c>
      <c r="C63" s="125">
        <f t="shared" si="24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18"/>
      <c r="Q63" s="115"/>
      <c r="R63" s="115">
        <v>47</v>
      </c>
      <c r="S63" s="124" t="str">
        <f t="shared" si="22"/>
        <v>Formation</v>
      </c>
      <c r="T63" s="125">
        <f t="shared" si="20"/>
        <v>0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18"/>
      <c r="AH63" s="115"/>
      <c r="AI63" s="115">
        <v>47</v>
      </c>
      <c r="AJ63" s="124" t="str">
        <f t="shared" si="23"/>
        <v>Formation</v>
      </c>
      <c r="AK63" s="125">
        <f t="shared" si="21"/>
        <v>0</v>
      </c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18"/>
      <c r="AY63" s="115"/>
      <c r="AZ63" s="115"/>
    </row>
    <row r="64" spans="1:52" ht="12.75" customHeight="1">
      <c r="A64" s="115">
        <v>48</v>
      </c>
      <c r="B64" s="124" t="s">
        <v>202</v>
      </c>
      <c r="C64" s="125">
        <f t="shared" si="24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18"/>
      <c r="Q64" s="115"/>
      <c r="R64" s="115">
        <v>48</v>
      </c>
      <c r="S64" s="124" t="str">
        <f t="shared" si="22"/>
        <v>Prélèvement / retrait</v>
      </c>
      <c r="T64" s="125">
        <f t="shared" si="20"/>
        <v>0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18"/>
      <c r="AH64" s="115"/>
      <c r="AI64" s="115">
        <v>48</v>
      </c>
      <c r="AJ64" s="124" t="str">
        <f t="shared" si="23"/>
        <v>Prélèvement / retrait</v>
      </c>
      <c r="AK64" s="125">
        <f t="shared" si="21"/>
        <v>0</v>
      </c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18"/>
      <c r="AY64" s="115"/>
      <c r="AZ64" s="115"/>
    </row>
    <row r="65" spans="1:52" ht="12.75" customHeight="1">
      <c r="A65" s="115">
        <v>49</v>
      </c>
      <c r="B65" s="124" t="s">
        <v>194</v>
      </c>
      <c r="C65" s="125">
        <f t="shared" si="24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18"/>
      <c r="Q65" s="115"/>
      <c r="R65" s="115">
        <v>49</v>
      </c>
      <c r="S65" s="124" t="str">
        <f t="shared" si="22"/>
        <v>Frais d'ouverture de dossier</v>
      </c>
      <c r="T65" s="125">
        <f t="shared" si="20"/>
        <v>0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18"/>
      <c r="AH65" s="115"/>
      <c r="AI65" s="115">
        <v>49</v>
      </c>
      <c r="AJ65" s="124" t="str">
        <f t="shared" si="23"/>
        <v>Frais d'ouverture de dossier</v>
      </c>
      <c r="AK65" s="125">
        <f t="shared" si="21"/>
        <v>0</v>
      </c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18"/>
      <c r="AY65" s="115"/>
      <c r="AZ65" s="115"/>
    </row>
    <row r="66" spans="1:52" ht="12.75" customHeight="1">
      <c r="A66" s="115">
        <v>50</v>
      </c>
      <c r="B66" s="124" t="s">
        <v>42</v>
      </c>
      <c r="C66" s="125">
        <f t="shared" si="24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18"/>
      <c r="Q66" s="115"/>
      <c r="R66" s="115">
        <v>50</v>
      </c>
      <c r="S66" s="124" t="str">
        <f t="shared" si="22"/>
        <v>Frais bancaires</v>
      </c>
      <c r="T66" s="125">
        <f t="shared" si="20"/>
        <v>0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18"/>
      <c r="AH66" s="115"/>
      <c r="AI66" s="115">
        <v>50</v>
      </c>
      <c r="AJ66" s="124" t="str">
        <f t="shared" si="23"/>
        <v>Frais bancaires</v>
      </c>
      <c r="AK66" s="125">
        <f t="shared" si="21"/>
        <v>0</v>
      </c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18"/>
      <c r="AY66" s="115"/>
      <c r="AZ66" s="115"/>
    </row>
    <row r="67" spans="1:52" ht="12.75" customHeight="1">
      <c r="A67" s="115">
        <v>51</v>
      </c>
      <c r="B67" s="124" t="s">
        <v>28</v>
      </c>
      <c r="C67" s="125">
        <f t="shared" si="24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18"/>
      <c r="Q67" s="115"/>
      <c r="R67" s="115">
        <v>51</v>
      </c>
      <c r="S67" s="124" t="str">
        <f t="shared" si="22"/>
        <v>Divers</v>
      </c>
      <c r="T67" s="125">
        <f t="shared" si="20"/>
        <v>0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18"/>
      <c r="AH67" s="115"/>
      <c r="AI67" s="115">
        <v>51</v>
      </c>
      <c r="AJ67" s="124" t="str">
        <f t="shared" si="23"/>
        <v>Divers</v>
      </c>
      <c r="AK67" s="125">
        <f t="shared" si="21"/>
        <v>0</v>
      </c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18"/>
      <c r="AY67" s="115"/>
      <c r="AZ67" s="115"/>
    </row>
    <row r="68" spans="1:52" ht="12.75" customHeight="1">
      <c r="A68" s="115">
        <v>52</v>
      </c>
      <c r="B68" s="124" t="s">
        <v>201</v>
      </c>
      <c r="C68" s="125">
        <f t="shared" si="24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18"/>
      <c r="Q68" s="115"/>
      <c r="R68" s="115">
        <v>52</v>
      </c>
      <c r="S68" s="124" t="str">
        <f t="shared" si="22"/>
        <v>Emprunt CT capital</v>
      </c>
      <c r="T68" s="125">
        <f t="shared" si="20"/>
        <v>0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18"/>
      <c r="AH68" s="115"/>
      <c r="AI68" s="115">
        <v>52</v>
      </c>
      <c r="AJ68" s="124" t="str">
        <f t="shared" si="23"/>
        <v>Emprunt CT capital</v>
      </c>
      <c r="AK68" s="125">
        <f t="shared" si="21"/>
        <v>0</v>
      </c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18"/>
      <c r="AY68" s="115"/>
      <c r="AZ68" s="115"/>
    </row>
    <row r="69" spans="1:52" ht="12.75" customHeight="1">
      <c r="A69" s="115">
        <v>53</v>
      </c>
      <c r="B69" s="124" t="s">
        <v>29</v>
      </c>
      <c r="C69" s="125">
        <f t="shared" si="24"/>
        <v>0</v>
      </c>
      <c r="D69" s="144"/>
      <c r="E69" s="92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18"/>
      <c r="Q69" s="115"/>
      <c r="R69" s="115">
        <v>53</v>
      </c>
      <c r="S69" s="124" t="str">
        <f t="shared" si="22"/>
        <v>Emprunt CT intérêt</v>
      </c>
      <c r="T69" s="125">
        <f t="shared" si="20"/>
        <v>0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18"/>
      <c r="AH69" s="115"/>
      <c r="AI69" s="115">
        <v>53</v>
      </c>
      <c r="AJ69" s="124" t="str">
        <f t="shared" si="23"/>
        <v>Emprunt CT intérêt</v>
      </c>
      <c r="AK69" s="125">
        <f t="shared" si="21"/>
        <v>0</v>
      </c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18"/>
      <c r="AY69" s="115"/>
      <c r="AZ69" s="115"/>
    </row>
    <row r="70" spans="1:52" ht="12.75" customHeight="1">
      <c r="A70" s="115">
        <v>54</v>
      </c>
      <c r="B70" s="124" t="s">
        <v>210</v>
      </c>
      <c r="C70" s="125">
        <f t="shared" si="24"/>
        <v>0</v>
      </c>
      <c r="D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18"/>
      <c r="Q70" s="115"/>
      <c r="R70" s="115">
        <v>54</v>
      </c>
      <c r="S70" s="124" t="str">
        <f t="shared" si="22"/>
        <v>Emprunt LT Capital</v>
      </c>
      <c r="T70" s="125">
        <f t="shared" si="20"/>
        <v>0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18"/>
      <c r="AH70" s="115"/>
      <c r="AI70" s="115">
        <v>54</v>
      </c>
      <c r="AJ70" s="124" t="str">
        <f t="shared" si="23"/>
        <v>Emprunt LT Capital</v>
      </c>
      <c r="AK70" s="125">
        <f t="shared" si="21"/>
        <v>0</v>
      </c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18"/>
      <c r="AY70" s="115"/>
      <c r="AZ70" s="115"/>
    </row>
    <row r="71" spans="1:52" ht="12.75" customHeight="1">
      <c r="A71" s="115">
        <v>55</v>
      </c>
      <c r="B71" s="124" t="s">
        <v>211</v>
      </c>
      <c r="C71" s="125">
        <f t="shared" si="24"/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18"/>
      <c r="Q71" s="115"/>
      <c r="R71" s="115">
        <v>55</v>
      </c>
      <c r="S71" s="124" t="str">
        <f t="shared" si="22"/>
        <v>Emprunt LT Intérêt</v>
      </c>
      <c r="T71" s="125">
        <f t="shared" si="20"/>
        <v>0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18"/>
      <c r="AH71" s="115"/>
      <c r="AI71" s="115">
        <v>55</v>
      </c>
      <c r="AJ71" s="124" t="str">
        <f t="shared" si="23"/>
        <v>Emprunt LT Intérêt</v>
      </c>
      <c r="AK71" s="125">
        <f t="shared" si="21"/>
        <v>0</v>
      </c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18"/>
      <c r="AY71" s="115"/>
      <c r="AZ71" s="115"/>
    </row>
    <row r="72" spans="1:52" ht="12.75" customHeight="1">
      <c r="A72" s="115">
        <v>56</v>
      </c>
      <c r="B72" s="124" t="s">
        <v>264</v>
      </c>
      <c r="C72" s="125">
        <f t="shared" si="24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18"/>
      <c r="Q72" s="115"/>
      <c r="R72" s="115">
        <v>56</v>
      </c>
      <c r="S72" s="124" t="str">
        <f>B72</f>
        <v>Emprunt FCJE Capital</v>
      </c>
      <c r="T72" s="125">
        <f t="shared" si="20"/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18"/>
      <c r="AH72" s="115"/>
      <c r="AI72" s="115">
        <v>56</v>
      </c>
      <c r="AJ72" s="124" t="str">
        <f t="shared" si="23"/>
        <v>Emprunt FCJE Capital</v>
      </c>
      <c r="AK72" s="125">
        <f t="shared" si="21"/>
        <v>0</v>
      </c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18"/>
      <c r="AY72" s="115"/>
      <c r="AZ72" s="115"/>
    </row>
    <row r="73" spans="1:52" ht="12.75" customHeight="1">
      <c r="A73" s="115">
        <v>57</v>
      </c>
      <c r="B73" s="124" t="s">
        <v>265</v>
      </c>
      <c r="C73" s="125">
        <f t="shared" si="24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18"/>
      <c r="Q73" s="115"/>
      <c r="R73" s="115">
        <v>57</v>
      </c>
      <c r="S73" s="124" t="str">
        <f>B73</f>
        <v>Emprunt FCJE Intérêt</v>
      </c>
      <c r="T73" s="125">
        <f t="shared" si="20"/>
        <v>0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18"/>
      <c r="AH73" s="115"/>
      <c r="AI73" s="115">
        <v>57</v>
      </c>
      <c r="AJ73" s="124" t="str">
        <f t="shared" si="23"/>
        <v>Emprunt FCJE Intérêt</v>
      </c>
      <c r="AK73" s="125">
        <f t="shared" si="21"/>
        <v>0</v>
      </c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18"/>
      <c r="AY73" s="115"/>
      <c r="AZ73" s="115"/>
    </row>
    <row r="74" spans="1:52" ht="12.75" customHeight="1">
      <c r="A74" s="115">
        <v>58</v>
      </c>
      <c r="B74" s="124" t="s">
        <v>233</v>
      </c>
      <c r="C74" s="125">
        <f t="shared" si="24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18"/>
      <c r="Q74" s="115"/>
      <c r="R74" s="115">
        <v>58</v>
      </c>
      <c r="S74" s="124" t="str">
        <f t="shared" si="22"/>
        <v>Emprunt FLI capital</v>
      </c>
      <c r="T74" s="125">
        <f t="shared" si="20"/>
        <v>0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18"/>
      <c r="AH74" s="115"/>
      <c r="AI74" s="115">
        <v>58</v>
      </c>
      <c r="AJ74" s="124" t="str">
        <f t="shared" si="23"/>
        <v>Emprunt FLI capital</v>
      </c>
      <c r="AK74" s="125">
        <f t="shared" si="21"/>
        <v>0</v>
      </c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18"/>
      <c r="AY74" s="115"/>
      <c r="AZ74" s="115"/>
    </row>
    <row r="75" spans="1:52" ht="12.75" customHeight="1">
      <c r="A75" s="115">
        <v>59</v>
      </c>
      <c r="B75" s="124" t="s">
        <v>234</v>
      </c>
      <c r="C75" s="125">
        <f t="shared" si="24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18"/>
      <c r="Q75" s="115"/>
      <c r="R75" s="115">
        <v>59</v>
      </c>
      <c r="S75" s="124" t="str">
        <f t="shared" si="22"/>
        <v>Emprunt FLI intérêt</v>
      </c>
      <c r="T75" s="125">
        <f t="shared" si="20"/>
        <v>0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18"/>
      <c r="AH75" s="115"/>
      <c r="AI75" s="115">
        <v>59</v>
      </c>
      <c r="AJ75" s="124" t="str">
        <f t="shared" si="23"/>
        <v>Emprunt FLI intérêt</v>
      </c>
      <c r="AK75" s="125">
        <f t="shared" si="21"/>
        <v>0</v>
      </c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18"/>
      <c r="AY75" s="115"/>
      <c r="AZ75" s="115"/>
    </row>
    <row r="76" spans="1:52" ht="12.75">
      <c r="A76" s="115"/>
      <c r="B76" s="148" t="s">
        <v>30</v>
      </c>
      <c r="C76" s="143">
        <f>SUM(C28:C75)</f>
        <v>0</v>
      </c>
      <c r="D76" s="143">
        <f>SUM(D28:D75)</f>
        <v>0</v>
      </c>
      <c r="E76" s="143">
        <f aca="true" t="shared" si="25" ref="E76:O76">SUM(E28:E75)</f>
        <v>0</v>
      </c>
      <c r="F76" s="143">
        <f t="shared" si="25"/>
        <v>0</v>
      </c>
      <c r="G76" s="143">
        <f t="shared" si="25"/>
        <v>0</v>
      </c>
      <c r="H76" s="143">
        <f t="shared" si="25"/>
        <v>0</v>
      </c>
      <c r="I76" s="143">
        <f t="shared" si="25"/>
        <v>0</v>
      </c>
      <c r="J76" s="143">
        <f t="shared" si="25"/>
        <v>0</v>
      </c>
      <c r="K76" s="143">
        <f t="shared" si="25"/>
        <v>0</v>
      </c>
      <c r="L76" s="143">
        <f t="shared" si="25"/>
        <v>0</v>
      </c>
      <c r="M76" s="143">
        <f t="shared" si="25"/>
        <v>0</v>
      </c>
      <c r="N76" s="143">
        <f t="shared" si="25"/>
        <v>0</v>
      </c>
      <c r="O76" s="143">
        <f t="shared" si="25"/>
        <v>0</v>
      </c>
      <c r="P76" s="118"/>
      <c r="Q76" s="115"/>
      <c r="R76" s="115"/>
      <c r="S76" s="148" t="s">
        <v>30</v>
      </c>
      <c r="T76" s="143">
        <f aca="true" t="shared" si="26" ref="T76:AF76">SUM(T28:T75)</f>
        <v>0</v>
      </c>
      <c r="U76" s="143">
        <f t="shared" si="26"/>
        <v>0</v>
      </c>
      <c r="V76" s="143">
        <f t="shared" si="26"/>
        <v>0</v>
      </c>
      <c r="W76" s="143">
        <f t="shared" si="26"/>
        <v>0</v>
      </c>
      <c r="X76" s="143">
        <f t="shared" si="26"/>
        <v>0</v>
      </c>
      <c r="Y76" s="143">
        <f t="shared" si="26"/>
        <v>0</v>
      </c>
      <c r="Z76" s="143">
        <f t="shared" si="26"/>
        <v>0</v>
      </c>
      <c r="AA76" s="143">
        <f t="shared" si="26"/>
        <v>0</v>
      </c>
      <c r="AB76" s="143">
        <f t="shared" si="26"/>
        <v>0</v>
      </c>
      <c r="AC76" s="143">
        <f t="shared" si="26"/>
        <v>0</v>
      </c>
      <c r="AD76" s="143">
        <f t="shared" si="26"/>
        <v>0</v>
      </c>
      <c r="AE76" s="143">
        <f t="shared" si="26"/>
        <v>0</v>
      </c>
      <c r="AF76" s="143">
        <f t="shared" si="26"/>
        <v>0</v>
      </c>
      <c r="AG76" s="118"/>
      <c r="AH76" s="115"/>
      <c r="AI76" s="115"/>
      <c r="AJ76" s="148" t="s">
        <v>30</v>
      </c>
      <c r="AK76" s="143">
        <f aca="true" t="shared" si="27" ref="AK76:AW76">SUM(AK28:AK75)</f>
        <v>0</v>
      </c>
      <c r="AL76" s="143">
        <f t="shared" si="27"/>
        <v>0</v>
      </c>
      <c r="AM76" s="143">
        <f t="shared" si="27"/>
        <v>0</v>
      </c>
      <c r="AN76" s="143">
        <f t="shared" si="27"/>
        <v>0</v>
      </c>
      <c r="AO76" s="143">
        <f t="shared" si="27"/>
        <v>0</v>
      </c>
      <c r="AP76" s="143">
        <f t="shared" si="27"/>
        <v>0</v>
      </c>
      <c r="AQ76" s="143">
        <f t="shared" si="27"/>
        <v>0</v>
      </c>
      <c r="AR76" s="143">
        <f t="shared" si="27"/>
        <v>0</v>
      </c>
      <c r="AS76" s="143">
        <f t="shared" si="27"/>
        <v>0</v>
      </c>
      <c r="AT76" s="143">
        <f t="shared" si="27"/>
        <v>0</v>
      </c>
      <c r="AU76" s="143">
        <f t="shared" si="27"/>
        <v>0</v>
      </c>
      <c r="AV76" s="143">
        <f t="shared" si="27"/>
        <v>0</v>
      </c>
      <c r="AW76" s="143">
        <f t="shared" si="27"/>
        <v>0</v>
      </c>
      <c r="AX76" s="118"/>
      <c r="AY76" s="115"/>
      <c r="AZ76" s="115"/>
    </row>
    <row r="77" spans="1:52" ht="6" customHeight="1">
      <c r="A77" s="115"/>
      <c r="B77" s="115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18"/>
      <c r="Q77" s="115"/>
      <c r="R77" s="115"/>
      <c r="S77" s="115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18"/>
      <c r="AH77" s="115"/>
      <c r="AI77" s="115"/>
      <c r="AJ77" s="115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18"/>
      <c r="AY77" s="115"/>
      <c r="AZ77" s="115"/>
    </row>
    <row r="78" spans="1:52" ht="12.75">
      <c r="A78" s="115"/>
      <c r="B78" s="148" t="s">
        <v>31</v>
      </c>
      <c r="C78" s="140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18"/>
      <c r="Q78" s="115"/>
      <c r="R78" s="115"/>
      <c r="S78" s="148" t="s">
        <v>31</v>
      </c>
      <c r="T78" s="140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18"/>
      <c r="AH78" s="115"/>
      <c r="AI78" s="115"/>
      <c r="AJ78" s="148" t="s">
        <v>31</v>
      </c>
      <c r="AK78" s="140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18"/>
      <c r="AY78" s="115"/>
      <c r="AZ78" s="115"/>
    </row>
    <row r="79" spans="1:52" ht="12.75">
      <c r="A79" s="115"/>
      <c r="B79" s="124" t="s">
        <v>32</v>
      </c>
      <c r="C79" s="144"/>
      <c r="D79" s="143">
        <f>+D25</f>
        <v>0</v>
      </c>
      <c r="E79" s="143">
        <f aca="true" t="shared" si="28" ref="E79:O79">+E25</f>
        <v>0</v>
      </c>
      <c r="F79" s="143">
        <f t="shared" si="28"/>
        <v>0</v>
      </c>
      <c r="G79" s="143">
        <f t="shared" si="28"/>
        <v>0</v>
      </c>
      <c r="H79" s="143">
        <f t="shared" si="28"/>
        <v>0</v>
      </c>
      <c r="I79" s="143">
        <f t="shared" si="28"/>
        <v>0</v>
      </c>
      <c r="J79" s="143">
        <f t="shared" si="28"/>
        <v>0</v>
      </c>
      <c r="K79" s="143">
        <f t="shared" si="28"/>
        <v>0</v>
      </c>
      <c r="L79" s="143">
        <f t="shared" si="28"/>
        <v>0</v>
      </c>
      <c r="M79" s="143">
        <f t="shared" si="28"/>
        <v>0</v>
      </c>
      <c r="N79" s="143">
        <f t="shared" si="28"/>
        <v>0</v>
      </c>
      <c r="O79" s="143">
        <f t="shared" si="28"/>
        <v>0</v>
      </c>
      <c r="P79" s="118"/>
      <c r="Q79" s="115"/>
      <c r="R79" s="115"/>
      <c r="S79" s="124" t="s">
        <v>32</v>
      </c>
      <c r="T79" s="144"/>
      <c r="U79" s="143">
        <f>+U25</f>
        <v>0</v>
      </c>
      <c r="V79" s="143">
        <f aca="true" t="shared" si="29" ref="V79:AF79">+V25</f>
        <v>0</v>
      </c>
      <c r="W79" s="143">
        <f t="shared" si="29"/>
        <v>0</v>
      </c>
      <c r="X79" s="143">
        <f t="shared" si="29"/>
        <v>0</v>
      </c>
      <c r="Y79" s="143">
        <f t="shared" si="29"/>
        <v>0</v>
      </c>
      <c r="Z79" s="143">
        <f t="shared" si="29"/>
        <v>0</v>
      </c>
      <c r="AA79" s="143">
        <f t="shared" si="29"/>
        <v>0</v>
      </c>
      <c r="AB79" s="143">
        <f t="shared" si="29"/>
        <v>0</v>
      </c>
      <c r="AC79" s="143">
        <f t="shared" si="29"/>
        <v>0</v>
      </c>
      <c r="AD79" s="143">
        <f t="shared" si="29"/>
        <v>0</v>
      </c>
      <c r="AE79" s="143">
        <f t="shared" si="29"/>
        <v>0</v>
      </c>
      <c r="AF79" s="143">
        <f t="shared" si="29"/>
        <v>0</v>
      </c>
      <c r="AG79" s="118"/>
      <c r="AH79" s="115"/>
      <c r="AI79" s="115"/>
      <c r="AJ79" s="124" t="s">
        <v>32</v>
      </c>
      <c r="AK79" s="144"/>
      <c r="AL79" s="143">
        <f>+AL25</f>
        <v>0</v>
      </c>
      <c r="AM79" s="143">
        <f aca="true" t="shared" si="30" ref="AM79:AW79">+AM25</f>
        <v>0</v>
      </c>
      <c r="AN79" s="143">
        <f t="shared" si="30"/>
        <v>0</v>
      </c>
      <c r="AO79" s="143">
        <f t="shared" si="30"/>
        <v>0</v>
      </c>
      <c r="AP79" s="143">
        <f t="shared" si="30"/>
        <v>0</v>
      </c>
      <c r="AQ79" s="143">
        <f t="shared" si="30"/>
        <v>0</v>
      </c>
      <c r="AR79" s="143">
        <f t="shared" si="30"/>
        <v>0</v>
      </c>
      <c r="AS79" s="143">
        <f t="shared" si="30"/>
        <v>0</v>
      </c>
      <c r="AT79" s="143">
        <f t="shared" si="30"/>
        <v>0</v>
      </c>
      <c r="AU79" s="143">
        <f t="shared" si="30"/>
        <v>0</v>
      </c>
      <c r="AV79" s="143">
        <f t="shared" si="30"/>
        <v>0</v>
      </c>
      <c r="AW79" s="143">
        <f t="shared" si="30"/>
        <v>0</v>
      </c>
      <c r="AX79" s="118"/>
      <c r="AY79" s="115"/>
      <c r="AZ79" s="115"/>
    </row>
    <row r="80" spans="1:52" ht="12.75">
      <c r="A80" s="115"/>
      <c r="B80" s="124" t="s">
        <v>33</v>
      </c>
      <c r="C80" s="144"/>
      <c r="D80" s="143">
        <f>+C83</f>
        <v>0</v>
      </c>
      <c r="E80" s="143">
        <f aca="true" t="shared" si="31" ref="E80:O80">+D83</f>
        <v>0</v>
      </c>
      <c r="F80" s="143">
        <f t="shared" si="31"/>
        <v>0</v>
      </c>
      <c r="G80" s="143">
        <f t="shared" si="31"/>
        <v>0</v>
      </c>
      <c r="H80" s="143">
        <f t="shared" si="31"/>
        <v>0</v>
      </c>
      <c r="I80" s="143">
        <f t="shared" si="31"/>
        <v>0</v>
      </c>
      <c r="J80" s="143">
        <f t="shared" si="31"/>
        <v>0</v>
      </c>
      <c r="K80" s="143">
        <f t="shared" si="31"/>
        <v>0</v>
      </c>
      <c r="L80" s="143">
        <f t="shared" si="31"/>
        <v>0</v>
      </c>
      <c r="M80" s="143">
        <f t="shared" si="31"/>
        <v>0</v>
      </c>
      <c r="N80" s="143">
        <f t="shared" si="31"/>
        <v>0</v>
      </c>
      <c r="O80" s="143">
        <f t="shared" si="31"/>
        <v>0</v>
      </c>
      <c r="P80" s="118"/>
      <c r="Q80" s="115"/>
      <c r="R80" s="115"/>
      <c r="S80" s="124" t="s">
        <v>33</v>
      </c>
      <c r="T80" s="144"/>
      <c r="U80" s="143">
        <f>+O83</f>
        <v>0</v>
      </c>
      <c r="V80" s="143">
        <f aca="true" t="shared" si="32" ref="V80:AF80">+U83</f>
        <v>0</v>
      </c>
      <c r="W80" s="143">
        <f t="shared" si="32"/>
        <v>0</v>
      </c>
      <c r="X80" s="143">
        <f t="shared" si="32"/>
        <v>0</v>
      </c>
      <c r="Y80" s="143">
        <f t="shared" si="32"/>
        <v>0</v>
      </c>
      <c r="Z80" s="143">
        <f t="shared" si="32"/>
        <v>0</v>
      </c>
      <c r="AA80" s="143">
        <f t="shared" si="32"/>
        <v>0</v>
      </c>
      <c r="AB80" s="143">
        <f t="shared" si="32"/>
        <v>0</v>
      </c>
      <c r="AC80" s="143">
        <f t="shared" si="32"/>
        <v>0</v>
      </c>
      <c r="AD80" s="143">
        <f t="shared" si="32"/>
        <v>0</v>
      </c>
      <c r="AE80" s="143">
        <f t="shared" si="32"/>
        <v>0</v>
      </c>
      <c r="AF80" s="143">
        <f t="shared" si="32"/>
        <v>0</v>
      </c>
      <c r="AG80" s="118"/>
      <c r="AH80" s="115"/>
      <c r="AI80" s="115"/>
      <c r="AJ80" s="124" t="s">
        <v>33</v>
      </c>
      <c r="AK80" s="144"/>
      <c r="AL80" s="143">
        <f>+AF83</f>
        <v>0</v>
      </c>
      <c r="AM80" s="143">
        <f aca="true" t="shared" si="33" ref="AM80:AW80">+AL83</f>
        <v>0</v>
      </c>
      <c r="AN80" s="143">
        <f t="shared" si="33"/>
        <v>0</v>
      </c>
      <c r="AO80" s="143">
        <f t="shared" si="33"/>
        <v>0</v>
      </c>
      <c r="AP80" s="143">
        <f t="shared" si="33"/>
        <v>0</v>
      </c>
      <c r="AQ80" s="143">
        <f t="shared" si="33"/>
        <v>0</v>
      </c>
      <c r="AR80" s="143">
        <f t="shared" si="33"/>
        <v>0</v>
      </c>
      <c r="AS80" s="143">
        <f t="shared" si="33"/>
        <v>0</v>
      </c>
      <c r="AT80" s="143">
        <f t="shared" si="33"/>
        <v>0</v>
      </c>
      <c r="AU80" s="143">
        <f t="shared" si="33"/>
        <v>0</v>
      </c>
      <c r="AV80" s="143">
        <f t="shared" si="33"/>
        <v>0</v>
      </c>
      <c r="AW80" s="143">
        <f t="shared" si="33"/>
        <v>0</v>
      </c>
      <c r="AX80" s="118"/>
      <c r="AY80" s="115"/>
      <c r="AZ80" s="115"/>
    </row>
    <row r="81" spans="1:52" ht="12.75">
      <c r="A81" s="115"/>
      <c r="B81" s="124" t="s">
        <v>34</v>
      </c>
      <c r="C81" s="144"/>
      <c r="D81" s="143">
        <f>+D79+D80</f>
        <v>0</v>
      </c>
      <c r="E81" s="143">
        <f aca="true" t="shared" si="34" ref="E81:O81">+E79+E80</f>
        <v>0</v>
      </c>
      <c r="F81" s="143">
        <f t="shared" si="34"/>
        <v>0</v>
      </c>
      <c r="G81" s="143">
        <f t="shared" si="34"/>
        <v>0</v>
      </c>
      <c r="H81" s="143">
        <f t="shared" si="34"/>
        <v>0</v>
      </c>
      <c r="I81" s="143">
        <f t="shared" si="34"/>
        <v>0</v>
      </c>
      <c r="J81" s="143">
        <f t="shared" si="34"/>
        <v>0</v>
      </c>
      <c r="K81" s="143">
        <f t="shared" si="34"/>
        <v>0</v>
      </c>
      <c r="L81" s="143">
        <f t="shared" si="34"/>
        <v>0</v>
      </c>
      <c r="M81" s="143">
        <f t="shared" si="34"/>
        <v>0</v>
      </c>
      <c r="N81" s="143">
        <f t="shared" si="34"/>
        <v>0</v>
      </c>
      <c r="O81" s="143">
        <f t="shared" si="34"/>
        <v>0</v>
      </c>
      <c r="P81" s="118"/>
      <c r="Q81" s="115"/>
      <c r="R81" s="115"/>
      <c r="S81" s="124" t="s">
        <v>34</v>
      </c>
      <c r="T81" s="144"/>
      <c r="U81" s="143">
        <f aca="true" t="shared" si="35" ref="U81:AF81">+U79+U80</f>
        <v>0</v>
      </c>
      <c r="V81" s="143">
        <f t="shared" si="35"/>
        <v>0</v>
      </c>
      <c r="W81" s="143">
        <f t="shared" si="35"/>
        <v>0</v>
      </c>
      <c r="X81" s="143">
        <f t="shared" si="35"/>
        <v>0</v>
      </c>
      <c r="Y81" s="143">
        <f t="shared" si="35"/>
        <v>0</v>
      </c>
      <c r="Z81" s="143">
        <f t="shared" si="35"/>
        <v>0</v>
      </c>
      <c r="AA81" s="143">
        <f t="shared" si="35"/>
        <v>0</v>
      </c>
      <c r="AB81" s="143">
        <f t="shared" si="35"/>
        <v>0</v>
      </c>
      <c r="AC81" s="143">
        <f t="shared" si="35"/>
        <v>0</v>
      </c>
      <c r="AD81" s="143">
        <f t="shared" si="35"/>
        <v>0</v>
      </c>
      <c r="AE81" s="143">
        <f t="shared" si="35"/>
        <v>0</v>
      </c>
      <c r="AF81" s="143">
        <f t="shared" si="35"/>
        <v>0</v>
      </c>
      <c r="AG81" s="118"/>
      <c r="AH81" s="115"/>
      <c r="AI81" s="115"/>
      <c r="AJ81" s="124" t="s">
        <v>34</v>
      </c>
      <c r="AK81" s="144"/>
      <c r="AL81" s="143">
        <f aca="true" t="shared" si="36" ref="AL81:AW81">+AL79+AL80</f>
        <v>0</v>
      </c>
      <c r="AM81" s="143">
        <f t="shared" si="36"/>
        <v>0</v>
      </c>
      <c r="AN81" s="143">
        <f t="shared" si="36"/>
        <v>0</v>
      </c>
      <c r="AO81" s="143">
        <f t="shared" si="36"/>
        <v>0</v>
      </c>
      <c r="AP81" s="143">
        <f t="shared" si="36"/>
        <v>0</v>
      </c>
      <c r="AQ81" s="143">
        <f t="shared" si="36"/>
        <v>0</v>
      </c>
      <c r="AR81" s="143">
        <f t="shared" si="36"/>
        <v>0</v>
      </c>
      <c r="AS81" s="143">
        <f t="shared" si="36"/>
        <v>0</v>
      </c>
      <c r="AT81" s="143">
        <f t="shared" si="36"/>
        <v>0</v>
      </c>
      <c r="AU81" s="143">
        <f t="shared" si="36"/>
        <v>0</v>
      </c>
      <c r="AV81" s="143">
        <f t="shared" si="36"/>
        <v>0</v>
      </c>
      <c r="AW81" s="143">
        <f t="shared" si="36"/>
        <v>0</v>
      </c>
      <c r="AX81" s="118"/>
      <c r="AY81" s="115"/>
      <c r="AZ81" s="115"/>
    </row>
    <row r="82" spans="1:52" ht="12.75">
      <c r="A82" s="115"/>
      <c r="B82" s="124" t="s">
        <v>35</v>
      </c>
      <c r="C82" s="144"/>
      <c r="D82" s="143">
        <f>+D76</f>
        <v>0</v>
      </c>
      <c r="E82" s="143">
        <f aca="true" t="shared" si="37" ref="E82:O82">+E76</f>
        <v>0</v>
      </c>
      <c r="F82" s="143">
        <f t="shared" si="37"/>
        <v>0</v>
      </c>
      <c r="G82" s="143">
        <f t="shared" si="37"/>
        <v>0</v>
      </c>
      <c r="H82" s="143">
        <f t="shared" si="37"/>
        <v>0</v>
      </c>
      <c r="I82" s="143">
        <f t="shared" si="37"/>
        <v>0</v>
      </c>
      <c r="J82" s="143">
        <f t="shared" si="37"/>
        <v>0</v>
      </c>
      <c r="K82" s="143">
        <f t="shared" si="37"/>
        <v>0</v>
      </c>
      <c r="L82" s="143">
        <f t="shared" si="37"/>
        <v>0</v>
      </c>
      <c r="M82" s="143">
        <f t="shared" si="37"/>
        <v>0</v>
      </c>
      <c r="N82" s="143">
        <f t="shared" si="37"/>
        <v>0</v>
      </c>
      <c r="O82" s="143">
        <f t="shared" si="37"/>
        <v>0</v>
      </c>
      <c r="P82" s="118"/>
      <c r="Q82" s="115"/>
      <c r="R82" s="115"/>
      <c r="S82" s="124" t="s">
        <v>35</v>
      </c>
      <c r="T82" s="144"/>
      <c r="U82" s="143">
        <f>+U76</f>
        <v>0</v>
      </c>
      <c r="V82" s="143">
        <f aca="true" t="shared" si="38" ref="V82:AF82">+V76</f>
        <v>0</v>
      </c>
      <c r="W82" s="143">
        <f t="shared" si="38"/>
        <v>0</v>
      </c>
      <c r="X82" s="143">
        <f t="shared" si="38"/>
        <v>0</v>
      </c>
      <c r="Y82" s="143">
        <f t="shared" si="38"/>
        <v>0</v>
      </c>
      <c r="Z82" s="143">
        <f t="shared" si="38"/>
        <v>0</v>
      </c>
      <c r="AA82" s="143">
        <f t="shared" si="38"/>
        <v>0</v>
      </c>
      <c r="AB82" s="143">
        <f t="shared" si="38"/>
        <v>0</v>
      </c>
      <c r="AC82" s="143">
        <f t="shared" si="38"/>
        <v>0</v>
      </c>
      <c r="AD82" s="143">
        <f t="shared" si="38"/>
        <v>0</v>
      </c>
      <c r="AE82" s="143">
        <f t="shared" si="38"/>
        <v>0</v>
      </c>
      <c r="AF82" s="143">
        <f t="shared" si="38"/>
        <v>0</v>
      </c>
      <c r="AG82" s="118"/>
      <c r="AH82" s="115"/>
      <c r="AI82" s="115"/>
      <c r="AJ82" s="124" t="s">
        <v>35</v>
      </c>
      <c r="AK82" s="144"/>
      <c r="AL82" s="143">
        <f>+AL76</f>
        <v>0</v>
      </c>
      <c r="AM82" s="143">
        <f aca="true" t="shared" si="39" ref="AM82:AW82">+AM76</f>
        <v>0</v>
      </c>
      <c r="AN82" s="143">
        <f t="shared" si="39"/>
        <v>0</v>
      </c>
      <c r="AO82" s="143">
        <f t="shared" si="39"/>
        <v>0</v>
      </c>
      <c r="AP82" s="143">
        <f t="shared" si="39"/>
        <v>0</v>
      </c>
      <c r="AQ82" s="143">
        <f t="shared" si="39"/>
        <v>0</v>
      </c>
      <c r="AR82" s="143">
        <f t="shared" si="39"/>
        <v>0</v>
      </c>
      <c r="AS82" s="143">
        <f t="shared" si="39"/>
        <v>0</v>
      </c>
      <c r="AT82" s="143">
        <f t="shared" si="39"/>
        <v>0</v>
      </c>
      <c r="AU82" s="143">
        <f t="shared" si="39"/>
        <v>0</v>
      </c>
      <c r="AV82" s="143">
        <f t="shared" si="39"/>
        <v>0</v>
      </c>
      <c r="AW82" s="143">
        <f t="shared" si="39"/>
        <v>0</v>
      </c>
      <c r="AX82" s="118"/>
      <c r="AY82" s="115"/>
      <c r="AZ82" s="115"/>
    </row>
    <row r="83" spans="1:52" ht="12.75">
      <c r="A83" s="115"/>
      <c r="B83" s="124" t="s">
        <v>36</v>
      </c>
      <c r="C83" s="144"/>
      <c r="D83" s="143">
        <f>+D81-D82</f>
        <v>0</v>
      </c>
      <c r="E83" s="143">
        <f aca="true" t="shared" si="40" ref="E83:O83">+E81-E82</f>
        <v>0</v>
      </c>
      <c r="F83" s="143">
        <f t="shared" si="40"/>
        <v>0</v>
      </c>
      <c r="G83" s="143">
        <f t="shared" si="40"/>
        <v>0</v>
      </c>
      <c r="H83" s="143">
        <f t="shared" si="40"/>
        <v>0</v>
      </c>
      <c r="I83" s="143">
        <f t="shared" si="40"/>
        <v>0</v>
      </c>
      <c r="J83" s="143">
        <f t="shared" si="40"/>
        <v>0</v>
      </c>
      <c r="K83" s="143">
        <f t="shared" si="40"/>
        <v>0</v>
      </c>
      <c r="L83" s="143">
        <f t="shared" si="40"/>
        <v>0</v>
      </c>
      <c r="M83" s="143">
        <f t="shared" si="40"/>
        <v>0</v>
      </c>
      <c r="N83" s="143">
        <f t="shared" si="40"/>
        <v>0</v>
      </c>
      <c r="O83" s="143">
        <f t="shared" si="40"/>
        <v>0</v>
      </c>
      <c r="P83" s="153">
        <f>+C25-C76</f>
        <v>0</v>
      </c>
      <c r="Q83" s="115"/>
      <c r="R83" s="115"/>
      <c r="S83" s="124" t="s">
        <v>36</v>
      </c>
      <c r="T83" s="144"/>
      <c r="U83" s="143">
        <f aca="true" t="shared" si="41" ref="U83:AF83">+U81-U82</f>
        <v>0</v>
      </c>
      <c r="V83" s="143">
        <f t="shared" si="41"/>
        <v>0</v>
      </c>
      <c r="W83" s="143">
        <f t="shared" si="41"/>
        <v>0</v>
      </c>
      <c r="X83" s="143">
        <f t="shared" si="41"/>
        <v>0</v>
      </c>
      <c r="Y83" s="143">
        <f t="shared" si="41"/>
        <v>0</v>
      </c>
      <c r="Z83" s="143">
        <f t="shared" si="41"/>
        <v>0</v>
      </c>
      <c r="AA83" s="143">
        <f t="shared" si="41"/>
        <v>0</v>
      </c>
      <c r="AB83" s="143">
        <f t="shared" si="41"/>
        <v>0</v>
      </c>
      <c r="AC83" s="143">
        <f t="shared" si="41"/>
        <v>0</v>
      </c>
      <c r="AD83" s="143">
        <f t="shared" si="41"/>
        <v>0</v>
      </c>
      <c r="AE83" s="143">
        <f t="shared" si="41"/>
        <v>0</v>
      </c>
      <c r="AF83" s="143">
        <f t="shared" si="41"/>
        <v>0</v>
      </c>
      <c r="AG83" s="153">
        <f>+T25-T76+U80</f>
        <v>0</v>
      </c>
      <c r="AH83" s="115"/>
      <c r="AI83" s="115"/>
      <c r="AJ83" s="124" t="s">
        <v>36</v>
      </c>
      <c r="AK83" s="144"/>
      <c r="AL83" s="143">
        <f aca="true" t="shared" si="42" ref="AL83:AW83">+AL81-AL82</f>
        <v>0</v>
      </c>
      <c r="AM83" s="143">
        <f t="shared" si="42"/>
        <v>0</v>
      </c>
      <c r="AN83" s="143">
        <f t="shared" si="42"/>
        <v>0</v>
      </c>
      <c r="AO83" s="143">
        <f t="shared" si="42"/>
        <v>0</v>
      </c>
      <c r="AP83" s="143">
        <f t="shared" si="42"/>
        <v>0</v>
      </c>
      <c r="AQ83" s="143">
        <f t="shared" si="42"/>
        <v>0</v>
      </c>
      <c r="AR83" s="143">
        <f t="shared" si="42"/>
        <v>0</v>
      </c>
      <c r="AS83" s="143">
        <f t="shared" si="42"/>
        <v>0</v>
      </c>
      <c r="AT83" s="143">
        <f t="shared" si="42"/>
        <v>0</v>
      </c>
      <c r="AU83" s="143">
        <f t="shared" si="42"/>
        <v>0</v>
      </c>
      <c r="AV83" s="143">
        <f t="shared" si="42"/>
        <v>0</v>
      </c>
      <c r="AW83" s="143">
        <f t="shared" si="42"/>
        <v>0</v>
      </c>
      <c r="AX83" s="153">
        <f>+AK25-AK76+AL80</f>
        <v>0</v>
      </c>
      <c r="AY83" s="115"/>
      <c r="AZ83" s="115"/>
    </row>
    <row r="84" spans="1:52" ht="12.75">
      <c r="A84" s="115"/>
      <c r="B84" s="124" t="s">
        <v>37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18"/>
      <c r="Q84" s="115"/>
      <c r="R84" s="115"/>
      <c r="S84" s="124" t="s">
        <v>37</v>
      </c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18"/>
      <c r="AH84" s="115"/>
      <c r="AI84" s="115"/>
      <c r="AJ84" s="124" t="s">
        <v>37</v>
      </c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18"/>
      <c r="AY84" s="115"/>
      <c r="AZ84" s="130"/>
    </row>
    <row r="85" spans="1:52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20"/>
      <c r="Q85" s="119"/>
      <c r="R85" s="154"/>
      <c r="S85" s="331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19"/>
      <c r="AH85" s="119"/>
      <c r="AI85" s="154"/>
      <c r="AJ85" s="130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19"/>
      <c r="AY85" s="119"/>
      <c r="AZ85" s="131"/>
    </row>
    <row r="86" spans="1:52" ht="12.75">
      <c r="A86" s="18" t="s">
        <v>205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7"/>
      <c r="P86" s="120"/>
      <c r="Q86" s="119"/>
      <c r="R86" s="18" t="s">
        <v>205</v>
      </c>
      <c r="S86" s="115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7"/>
      <c r="AG86" s="119"/>
      <c r="AH86" s="119"/>
      <c r="AI86" s="18" t="s">
        <v>205</v>
      </c>
      <c r="AJ86" s="130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20"/>
      <c r="AX86" s="119"/>
      <c r="AY86" s="119"/>
      <c r="AZ86" s="19"/>
    </row>
    <row r="87" spans="1:52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20"/>
      <c r="Q87" s="119"/>
      <c r="R87" s="119"/>
      <c r="S87" s="115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5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</row>
    <row r="88" spans="1:52" ht="21.75" customHeight="1">
      <c r="A88" s="119"/>
      <c r="B88" s="349" t="s">
        <v>237</v>
      </c>
      <c r="C88" s="349"/>
      <c r="D88" s="34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20"/>
      <c r="Q88" s="119"/>
      <c r="R88" s="119"/>
      <c r="S88" s="115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5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</row>
    <row r="89" spans="2:4" ht="21.75" customHeight="1">
      <c r="B89" s="349"/>
      <c r="C89" s="349"/>
      <c r="D89" s="349"/>
    </row>
    <row r="95" ht="24" customHeight="1"/>
    <row r="861" spans="11:24" ht="12.75">
      <c r="K861" s="116"/>
      <c r="L861" s="117"/>
      <c r="M861" s="117"/>
      <c r="N861" s="117"/>
      <c r="O861" s="117"/>
      <c r="P861" s="117"/>
      <c r="Q861" s="117"/>
      <c r="S861" s="330"/>
      <c r="T861" s="117"/>
      <c r="U861" s="117"/>
      <c r="V861" s="117"/>
      <c r="W861" s="117"/>
      <c r="X861" s="117"/>
    </row>
    <row r="862" spans="11:24" ht="12.75">
      <c r="K862" s="119"/>
      <c r="L862" s="120"/>
      <c r="M862" s="120"/>
      <c r="N862" s="120"/>
      <c r="O862" s="120"/>
      <c r="P862" s="120"/>
      <c r="Q862" s="120"/>
      <c r="S862" s="118"/>
      <c r="T862" s="120"/>
      <c r="U862" s="120"/>
      <c r="V862" s="120"/>
      <c r="W862" s="120"/>
      <c r="X862" s="120"/>
    </row>
    <row r="863" spans="11:24" ht="12.75">
      <c r="K863" s="119"/>
      <c r="L863" s="123"/>
      <c r="M863" s="121"/>
      <c r="N863" s="121"/>
      <c r="O863" s="121"/>
      <c r="P863" s="121"/>
      <c r="Q863" s="121"/>
      <c r="S863" s="121"/>
      <c r="T863" s="121"/>
      <c r="U863" s="121"/>
      <c r="V863" s="121"/>
      <c r="W863" s="121"/>
      <c r="X863" s="121"/>
    </row>
    <row r="864" spans="11:24" ht="12.75">
      <c r="K864" s="128"/>
      <c r="L864" s="129"/>
      <c r="M864" s="126"/>
      <c r="N864" s="126"/>
      <c r="O864" s="126"/>
      <c r="P864" s="126"/>
      <c r="Q864" s="126"/>
      <c r="S864" s="126"/>
      <c r="T864" s="126"/>
      <c r="U864" s="126"/>
      <c r="V864" s="126"/>
      <c r="W864" s="126"/>
      <c r="X864" s="126"/>
    </row>
    <row r="865" spans="11:24" ht="12.75">
      <c r="K865" s="128"/>
      <c r="L865" s="129"/>
      <c r="M865" s="126"/>
      <c r="N865" s="126"/>
      <c r="O865" s="126"/>
      <c r="P865" s="126"/>
      <c r="Q865" s="126"/>
      <c r="S865" s="126"/>
      <c r="T865" s="126"/>
      <c r="U865" s="126"/>
      <c r="V865" s="126"/>
      <c r="W865" s="126"/>
      <c r="X865" s="126"/>
    </row>
    <row r="866" spans="11:24" ht="12.75">
      <c r="K866" s="128"/>
      <c r="L866" s="129"/>
      <c r="M866" s="126"/>
      <c r="N866" s="126"/>
      <c r="O866" s="126"/>
      <c r="P866" s="126"/>
      <c r="Q866" s="126"/>
      <c r="S866" s="126"/>
      <c r="T866" s="126"/>
      <c r="U866" s="126"/>
      <c r="V866" s="126"/>
      <c r="W866" s="126"/>
      <c r="X866" s="126"/>
    </row>
    <row r="867" spans="11:24" ht="12.75">
      <c r="K867" s="131"/>
      <c r="L867" s="129"/>
      <c r="M867" s="126"/>
      <c r="N867" s="126"/>
      <c r="O867" s="126"/>
      <c r="P867" s="126"/>
      <c r="Q867" s="126"/>
      <c r="S867" s="126"/>
      <c r="T867" s="126"/>
      <c r="U867" s="126"/>
      <c r="V867" s="126"/>
      <c r="W867" s="126"/>
      <c r="X867" s="126"/>
    </row>
    <row r="868" spans="11:24" ht="12.75">
      <c r="K868" s="123"/>
      <c r="L868" s="129"/>
      <c r="M868" s="129"/>
      <c r="N868" s="129"/>
      <c r="O868" s="129"/>
      <c r="P868" s="129"/>
      <c r="Q868" s="129"/>
      <c r="S868" s="127"/>
      <c r="T868" s="129"/>
      <c r="U868" s="129"/>
      <c r="V868" s="129"/>
      <c r="W868" s="129"/>
      <c r="X868" s="129"/>
    </row>
    <row r="869" spans="11:24" ht="12.75">
      <c r="K869" s="136"/>
      <c r="L869" s="137"/>
      <c r="M869" s="138"/>
      <c r="N869" s="138"/>
      <c r="O869" s="138"/>
      <c r="P869" s="138"/>
      <c r="Q869" s="138"/>
      <c r="S869" s="135"/>
      <c r="T869" s="138"/>
      <c r="U869" s="138"/>
      <c r="V869" s="138"/>
      <c r="W869" s="138"/>
      <c r="X869" s="138"/>
    </row>
    <row r="870" spans="11:24" ht="12.75">
      <c r="K870" s="141"/>
      <c r="L870" s="142"/>
      <c r="M870" s="138"/>
      <c r="N870" s="138"/>
      <c r="O870" s="138"/>
      <c r="P870" s="138"/>
      <c r="Q870" s="138"/>
      <c r="S870" s="135"/>
      <c r="T870" s="138"/>
      <c r="U870" s="138"/>
      <c r="V870" s="138"/>
      <c r="W870" s="138"/>
      <c r="X870" s="138"/>
    </row>
    <row r="871" spans="11:24" ht="12.75">
      <c r="K871" s="128"/>
      <c r="L871" s="129"/>
      <c r="M871" s="144"/>
      <c r="N871" s="144"/>
      <c r="O871" s="144"/>
      <c r="P871" s="144"/>
      <c r="Q871" s="144"/>
      <c r="S871" s="144"/>
      <c r="T871" s="144"/>
      <c r="U871" s="144"/>
      <c r="V871" s="144"/>
      <c r="W871" s="144"/>
      <c r="X871" s="144"/>
    </row>
    <row r="872" spans="11:24" ht="12.75">
      <c r="K872" s="128"/>
      <c r="L872" s="129"/>
      <c r="M872" s="145"/>
      <c r="N872" s="145"/>
      <c r="O872" s="145"/>
      <c r="P872" s="145"/>
      <c r="Q872" s="145"/>
      <c r="S872" s="144"/>
      <c r="T872" s="145"/>
      <c r="U872" s="145"/>
      <c r="V872" s="145"/>
      <c r="W872" s="145"/>
      <c r="X872" s="145"/>
    </row>
    <row r="873" spans="11:24" ht="12.75">
      <c r="K873" s="128"/>
      <c r="L873" s="129"/>
      <c r="M873" s="145"/>
      <c r="N873" s="145"/>
      <c r="O873" s="145"/>
      <c r="P873" s="145"/>
      <c r="Q873" s="145"/>
      <c r="S873" s="144"/>
      <c r="T873" s="145"/>
      <c r="U873" s="145"/>
      <c r="V873" s="145"/>
      <c r="W873" s="145"/>
      <c r="X873" s="145"/>
    </row>
    <row r="874" spans="11:24" ht="12.75">
      <c r="K874" s="128"/>
      <c r="L874" s="129"/>
      <c r="M874" s="145"/>
      <c r="N874" s="145"/>
      <c r="O874" s="145"/>
      <c r="P874" s="145"/>
      <c r="Q874" s="145"/>
      <c r="S874" s="144"/>
      <c r="T874" s="145"/>
      <c r="U874" s="145"/>
      <c r="V874" s="145"/>
      <c r="W874" s="145"/>
      <c r="X874" s="145"/>
    </row>
    <row r="875" spans="11:24" ht="12.75">
      <c r="K875" s="147"/>
      <c r="L875" s="129"/>
      <c r="M875" s="145"/>
      <c r="N875" s="145"/>
      <c r="O875" s="145"/>
      <c r="P875" s="145"/>
      <c r="Q875" s="145"/>
      <c r="S875" s="144"/>
      <c r="T875" s="145"/>
      <c r="U875" s="145"/>
      <c r="V875" s="145"/>
      <c r="W875" s="145"/>
      <c r="X875" s="145"/>
    </row>
    <row r="876" spans="11:24" ht="12.75">
      <c r="K876" s="147"/>
      <c r="L876" s="129"/>
      <c r="M876" s="145"/>
      <c r="N876" s="145"/>
      <c r="O876" s="145"/>
      <c r="P876" s="145"/>
      <c r="Q876" s="145"/>
      <c r="S876" s="144"/>
      <c r="T876" s="145"/>
      <c r="U876" s="145"/>
      <c r="V876" s="145"/>
      <c r="W876" s="145"/>
      <c r="X876" s="145"/>
    </row>
    <row r="877" spans="11:24" ht="12.75">
      <c r="K877" s="147"/>
      <c r="L877" s="129"/>
      <c r="M877" s="145"/>
      <c r="N877" s="145"/>
      <c r="O877" s="145"/>
      <c r="P877" s="145"/>
      <c r="Q877" s="145"/>
      <c r="S877" s="144"/>
      <c r="T877" s="145"/>
      <c r="U877" s="145"/>
      <c r="V877" s="145"/>
      <c r="W877" s="145"/>
      <c r="X877" s="145"/>
    </row>
    <row r="878" spans="11:24" ht="12.75">
      <c r="K878" s="128"/>
      <c r="L878" s="129"/>
      <c r="M878" s="145"/>
      <c r="N878" s="145"/>
      <c r="O878" s="145"/>
      <c r="P878" s="145"/>
      <c r="Q878" s="145"/>
      <c r="S878" s="144"/>
      <c r="T878" s="145"/>
      <c r="U878" s="145"/>
      <c r="V878" s="145"/>
      <c r="W878" s="145"/>
      <c r="X878" s="145"/>
    </row>
    <row r="879" spans="11:24" ht="12.75">
      <c r="K879" s="128"/>
      <c r="L879" s="129"/>
      <c r="M879" s="145"/>
      <c r="N879" s="145"/>
      <c r="O879" s="145"/>
      <c r="P879" s="145"/>
      <c r="Q879" s="145"/>
      <c r="S879" s="144"/>
      <c r="T879" s="145"/>
      <c r="U879" s="145"/>
      <c r="V879" s="145"/>
      <c r="W879" s="145"/>
      <c r="X879" s="145"/>
    </row>
    <row r="880" spans="11:24" ht="12.75">
      <c r="K880" s="149"/>
      <c r="L880" s="150"/>
      <c r="M880" s="150"/>
      <c r="N880" s="150"/>
      <c r="O880" s="150"/>
      <c r="P880" s="150"/>
      <c r="Q880" s="150"/>
      <c r="S880" s="144"/>
      <c r="T880" s="150"/>
      <c r="U880" s="150"/>
      <c r="V880" s="150"/>
      <c r="W880" s="150"/>
      <c r="X880" s="150"/>
    </row>
    <row r="881" spans="11:24" ht="12.75">
      <c r="K881" s="119"/>
      <c r="L881" s="137"/>
      <c r="M881" s="137"/>
      <c r="N881" s="137"/>
      <c r="O881" s="137"/>
      <c r="P881" s="137"/>
      <c r="Q881" s="137"/>
      <c r="S881" s="134"/>
      <c r="T881" s="137"/>
      <c r="U881" s="137"/>
      <c r="V881" s="137"/>
      <c r="W881" s="137"/>
      <c r="X881" s="137"/>
    </row>
    <row r="882" spans="11:24" ht="12.75">
      <c r="K882" s="141"/>
      <c r="L882" s="142"/>
      <c r="M882" s="137"/>
      <c r="N882" s="137"/>
      <c r="O882" s="137"/>
      <c r="P882" s="137"/>
      <c r="Q882" s="137"/>
      <c r="S882" s="134"/>
      <c r="T882" s="137"/>
      <c r="U882" s="137"/>
      <c r="V882" s="137"/>
      <c r="W882" s="137"/>
      <c r="X882" s="137"/>
    </row>
    <row r="883" spans="11:24" ht="12.75">
      <c r="K883" s="128"/>
      <c r="L883" s="129"/>
      <c r="M883" s="145"/>
      <c r="N883" s="145"/>
      <c r="O883" s="145"/>
      <c r="P883" s="145"/>
      <c r="Q883" s="145"/>
      <c r="S883" s="144"/>
      <c r="T883" s="145"/>
      <c r="U883" s="145"/>
      <c r="V883" s="145"/>
      <c r="W883" s="145"/>
      <c r="X883" s="145"/>
    </row>
    <row r="884" spans="11:24" ht="12.75">
      <c r="K884" s="128"/>
      <c r="L884" s="129"/>
      <c r="M884" s="145"/>
      <c r="N884" s="145"/>
      <c r="O884" s="145"/>
      <c r="P884" s="145"/>
      <c r="Q884" s="145"/>
      <c r="S884" s="144"/>
      <c r="T884" s="145"/>
      <c r="U884" s="145"/>
      <c r="V884" s="145"/>
      <c r="W884" s="145"/>
      <c r="X884" s="145"/>
    </row>
    <row r="885" spans="11:24" ht="12.75">
      <c r="K885" s="128"/>
      <c r="L885" s="129"/>
      <c r="M885" s="145"/>
      <c r="N885" s="145"/>
      <c r="O885" s="145"/>
      <c r="P885" s="145"/>
      <c r="Q885" s="145"/>
      <c r="S885" s="144"/>
      <c r="T885" s="145"/>
      <c r="U885" s="145"/>
      <c r="V885" s="145"/>
      <c r="W885" s="145"/>
      <c r="X885" s="145"/>
    </row>
    <row r="886" spans="11:24" ht="12.75">
      <c r="K886" s="128"/>
      <c r="L886" s="129"/>
      <c r="M886" s="145"/>
      <c r="N886" s="145"/>
      <c r="O886" s="145"/>
      <c r="P886" s="145"/>
      <c r="Q886" s="145"/>
      <c r="S886" s="144"/>
      <c r="T886" s="145"/>
      <c r="U886" s="145"/>
      <c r="V886" s="145"/>
      <c r="W886" s="145"/>
      <c r="X886" s="145"/>
    </row>
    <row r="887" spans="11:24" ht="12.75">
      <c r="K887" s="128"/>
      <c r="L887" s="129"/>
      <c r="M887" s="145"/>
      <c r="N887" s="145"/>
      <c r="O887" s="145"/>
      <c r="P887" s="145"/>
      <c r="Q887" s="145"/>
      <c r="S887" s="144"/>
      <c r="T887" s="145"/>
      <c r="U887" s="145"/>
      <c r="V887" s="145"/>
      <c r="W887" s="145"/>
      <c r="X887" s="145"/>
    </row>
    <row r="888" spans="11:24" ht="12.75">
      <c r="K888" s="128"/>
      <c r="L888" s="129"/>
      <c r="M888" s="145"/>
      <c r="N888" s="145"/>
      <c r="O888" s="145"/>
      <c r="P888" s="145"/>
      <c r="Q888" s="145"/>
      <c r="S888" s="144"/>
      <c r="T888" s="145"/>
      <c r="U888" s="145"/>
      <c r="V888" s="145"/>
      <c r="W888" s="145"/>
      <c r="X888" s="145"/>
    </row>
    <row r="889" spans="11:24" ht="12.75">
      <c r="K889" s="93"/>
      <c r="L889" s="129"/>
      <c r="M889" s="144"/>
      <c r="N889" s="144"/>
      <c r="O889" s="145"/>
      <c r="P889" s="145"/>
      <c r="Q889" s="145"/>
      <c r="S889" s="144"/>
      <c r="T889" s="145"/>
      <c r="U889" s="145"/>
      <c r="V889" s="145"/>
      <c r="W889" s="145"/>
      <c r="X889" s="145"/>
    </row>
    <row r="890" spans="11:24" ht="12.75">
      <c r="K890" s="92"/>
      <c r="L890" s="129"/>
      <c r="M890" s="144"/>
      <c r="N890" s="144"/>
      <c r="O890" s="145"/>
      <c r="P890" s="145"/>
      <c r="Q890" s="145"/>
      <c r="S890" s="144"/>
      <c r="T890" s="145"/>
      <c r="U890" s="145"/>
      <c r="V890" s="145"/>
      <c r="W890" s="145"/>
      <c r="X890" s="145"/>
    </row>
    <row r="891" spans="11:24" ht="12.75">
      <c r="K891" s="92"/>
      <c r="L891" s="129"/>
      <c r="M891" s="144"/>
      <c r="N891" s="144"/>
      <c r="O891" s="145"/>
      <c r="P891" s="145"/>
      <c r="Q891" s="145"/>
      <c r="S891" s="144"/>
      <c r="T891" s="145"/>
      <c r="U891" s="145"/>
      <c r="V891" s="145"/>
      <c r="W891" s="145"/>
      <c r="X891" s="145"/>
    </row>
    <row r="892" spans="11:24" ht="12.75">
      <c r="K892" s="92"/>
      <c r="L892" s="129"/>
      <c r="M892" s="144"/>
      <c r="N892" s="144"/>
      <c r="O892" s="145"/>
      <c r="P892" s="145"/>
      <c r="Q892" s="145"/>
      <c r="S892" s="144"/>
      <c r="T892" s="145"/>
      <c r="U892" s="145"/>
      <c r="V892" s="145"/>
      <c r="W892" s="145"/>
      <c r="X892" s="145"/>
    </row>
    <row r="893" spans="11:24" ht="12.75">
      <c r="K893" s="92"/>
      <c r="L893" s="129"/>
      <c r="M893" s="144"/>
      <c r="N893" s="144"/>
      <c r="O893" s="145"/>
      <c r="P893" s="145"/>
      <c r="Q893" s="145"/>
      <c r="S893" s="144"/>
      <c r="T893" s="145"/>
      <c r="U893" s="145"/>
      <c r="V893" s="145"/>
      <c r="W893" s="145"/>
      <c r="X893" s="145"/>
    </row>
    <row r="894" spans="11:24" ht="12.75">
      <c r="K894" s="93"/>
      <c r="L894" s="129"/>
      <c r="M894" s="144"/>
      <c r="N894" s="144"/>
      <c r="O894" s="145"/>
      <c r="P894" s="145"/>
      <c r="Q894" s="145"/>
      <c r="S894" s="144"/>
      <c r="T894" s="145"/>
      <c r="U894" s="145"/>
      <c r="V894" s="145"/>
      <c r="W894" s="145"/>
      <c r="X894" s="145"/>
    </row>
    <row r="895" spans="11:24" ht="12.75">
      <c r="K895" s="93"/>
      <c r="L895" s="129"/>
      <c r="M895" s="144"/>
      <c r="N895" s="144"/>
      <c r="O895" s="145"/>
      <c r="P895" s="145"/>
      <c r="Q895" s="145"/>
      <c r="S895" s="144"/>
      <c r="T895" s="145"/>
      <c r="U895" s="145"/>
      <c r="V895" s="145"/>
      <c r="W895" s="145"/>
      <c r="X895" s="145"/>
    </row>
    <row r="896" spans="11:24" ht="12.75">
      <c r="K896" s="93"/>
      <c r="L896" s="129"/>
      <c r="M896" s="144"/>
      <c r="N896" s="144"/>
      <c r="O896" s="145"/>
      <c r="P896" s="145"/>
      <c r="Q896" s="145"/>
      <c r="S896" s="144"/>
      <c r="T896" s="145"/>
      <c r="U896" s="145"/>
      <c r="V896" s="145"/>
      <c r="W896" s="145"/>
      <c r="X896" s="145"/>
    </row>
    <row r="897" spans="11:24" ht="12.75">
      <c r="K897" s="92"/>
      <c r="L897" s="129"/>
      <c r="M897" s="144"/>
      <c r="N897" s="144"/>
      <c r="O897" s="145"/>
      <c r="P897" s="145"/>
      <c r="Q897" s="145"/>
      <c r="S897" s="144"/>
      <c r="T897" s="145"/>
      <c r="U897" s="145"/>
      <c r="V897" s="145"/>
      <c r="W897" s="145"/>
      <c r="X897" s="145"/>
    </row>
    <row r="898" spans="11:24" ht="12.75">
      <c r="K898" s="92"/>
      <c r="L898" s="129"/>
      <c r="M898" s="144"/>
      <c r="N898" s="144"/>
      <c r="O898" s="145"/>
      <c r="P898" s="145"/>
      <c r="Q898" s="145"/>
      <c r="S898" s="144"/>
      <c r="T898" s="145"/>
      <c r="U898" s="145"/>
      <c r="V898" s="145"/>
      <c r="W898" s="145"/>
      <c r="X898" s="145"/>
    </row>
    <row r="899" spans="11:24" ht="12.75">
      <c r="K899" s="92"/>
      <c r="L899" s="129"/>
      <c r="M899" s="144"/>
      <c r="N899" s="144"/>
      <c r="O899" s="145"/>
      <c r="P899" s="145"/>
      <c r="Q899" s="145"/>
      <c r="S899" s="144"/>
      <c r="T899" s="145"/>
      <c r="U899" s="145"/>
      <c r="V899" s="145"/>
      <c r="W899" s="145"/>
      <c r="X899" s="145"/>
    </row>
    <row r="900" spans="11:24" ht="12.75">
      <c r="K900" s="92"/>
      <c r="L900" s="129"/>
      <c r="M900" s="144"/>
      <c r="N900" s="144"/>
      <c r="O900" s="145"/>
      <c r="P900" s="145"/>
      <c r="Q900" s="145"/>
      <c r="S900" s="144"/>
      <c r="T900" s="145"/>
      <c r="U900" s="145"/>
      <c r="V900" s="145"/>
      <c r="W900" s="145"/>
      <c r="X900" s="145"/>
    </row>
    <row r="901" spans="11:24" ht="12.75">
      <c r="K901" s="92"/>
      <c r="L901" s="129"/>
      <c r="M901" s="144"/>
      <c r="N901" s="144"/>
      <c r="O901" s="145"/>
      <c r="P901" s="145"/>
      <c r="Q901" s="145"/>
      <c r="S901" s="144"/>
      <c r="T901" s="145"/>
      <c r="U901" s="145"/>
      <c r="V901" s="145"/>
      <c r="W901" s="145"/>
      <c r="X901" s="145"/>
    </row>
    <row r="902" spans="11:24" ht="12.75">
      <c r="K902" s="92"/>
      <c r="L902" s="129"/>
      <c r="M902" s="144"/>
      <c r="N902" s="144"/>
      <c r="O902" s="145"/>
      <c r="P902" s="145"/>
      <c r="Q902" s="145"/>
      <c r="S902" s="144"/>
      <c r="T902" s="145"/>
      <c r="U902" s="145"/>
      <c r="V902" s="145"/>
      <c r="W902" s="145"/>
      <c r="X902" s="145"/>
    </row>
    <row r="903" spans="11:24" ht="12.75">
      <c r="K903" s="93"/>
      <c r="L903" s="129"/>
      <c r="M903" s="144"/>
      <c r="N903" s="144"/>
      <c r="O903" s="145"/>
      <c r="P903" s="145"/>
      <c r="Q903" s="145"/>
      <c r="S903" s="144"/>
      <c r="T903" s="145"/>
      <c r="U903" s="145"/>
      <c r="V903" s="145"/>
      <c r="W903" s="145"/>
      <c r="X903" s="145"/>
    </row>
    <row r="904" spans="11:24" ht="12.75">
      <c r="K904" s="92"/>
      <c r="L904" s="129"/>
      <c r="M904" s="144"/>
      <c r="N904" s="144"/>
      <c r="O904" s="145"/>
      <c r="P904" s="145"/>
      <c r="Q904" s="145"/>
      <c r="S904" s="144"/>
      <c r="T904" s="145"/>
      <c r="U904" s="145"/>
      <c r="V904" s="145"/>
      <c r="W904" s="145"/>
      <c r="X904" s="145"/>
    </row>
    <row r="905" spans="11:24" ht="12.75">
      <c r="K905" s="92"/>
      <c r="L905" s="129"/>
      <c r="M905" s="144"/>
      <c r="N905" s="144"/>
      <c r="O905" s="145"/>
      <c r="P905" s="145"/>
      <c r="Q905" s="145"/>
      <c r="S905" s="144"/>
      <c r="T905" s="145"/>
      <c r="U905" s="145"/>
      <c r="V905" s="145"/>
      <c r="W905" s="145"/>
      <c r="X905" s="145"/>
    </row>
    <row r="906" spans="11:24" ht="12.75">
      <c r="K906" s="92"/>
      <c r="L906" s="129"/>
      <c r="M906" s="144"/>
      <c r="N906" s="144"/>
      <c r="O906" s="145"/>
      <c r="P906" s="145"/>
      <c r="Q906" s="145"/>
      <c r="S906" s="144"/>
      <c r="T906" s="145"/>
      <c r="U906" s="145"/>
      <c r="V906" s="145"/>
      <c r="W906" s="145"/>
      <c r="X906" s="145"/>
    </row>
    <row r="907" spans="11:24" ht="12.75">
      <c r="K907" s="92"/>
      <c r="L907" s="129"/>
      <c r="M907" s="144"/>
      <c r="N907" s="144"/>
      <c r="O907" s="145"/>
      <c r="P907" s="145"/>
      <c r="Q907" s="145"/>
      <c r="S907" s="144"/>
      <c r="T907" s="145"/>
      <c r="U907" s="145"/>
      <c r="V907" s="145"/>
      <c r="W907" s="145"/>
      <c r="X907" s="145"/>
    </row>
    <row r="908" spans="11:24" ht="12.75">
      <c r="K908" s="92"/>
      <c r="L908" s="129"/>
      <c r="M908" s="144"/>
      <c r="N908" s="144"/>
      <c r="O908" s="145"/>
      <c r="P908" s="145"/>
      <c r="Q908" s="145"/>
      <c r="S908" s="144"/>
      <c r="T908" s="145"/>
      <c r="U908" s="145"/>
      <c r="V908" s="145"/>
      <c r="W908" s="145"/>
      <c r="X908" s="145"/>
    </row>
    <row r="909" spans="11:24" ht="12.75">
      <c r="K909" s="92"/>
      <c r="L909" s="129"/>
      <c r="M909" s="144"/>
      <c r="N909" s="144"/>
      <c r="O909" s="145"/>
      <c r="P909" s="145"/>
      <c r="Q909" s="145"/>
      <c r="S909" s="144"/>
      <c r="T909" s="145"/>
      <c r="U909" s="145"/>
      <c r="V909" s="145"/>
      <c r="W909" s="145"/>
      <c r="X909" s="145"/>
    </row>
    <row r="910" spans="11:24" ht="12.75">
      <c r="K910" s="92"/>
      <c r="L910" s="129"/>
      <c r="M910" s="144"/>
      <c r="N910" s="144"/>
      <c r="O910" s="145"/>
      <c r="P910" s="145"/>
      <c r="Q910" s="145"/>
      <c r="S910" s="144"/>
      <c r="T910" s="145"/>
      <c r="U910" s="145"/>
      <c r="V910" s="145"/>
      <c r="W910" s="145"/>
      <c r="X910" s="145"/>
    </row>
    <row r="911" spans="11:24" ht="12.75">
      <c r="K911" s="92"/>
      <c r="L911" s="129"/>
      <c r="M911" s="144"/>
      <c r="N911" s="144"/>
      <c r="O911" s="145"/>
      <c r="P911" s="145"/>
      <c r="Q911" s="145"/>
      <c r="S911" s="144"/>
      <c r="T911" s="145"/>
      <c r="U911" s="145"/>
      <c r="V911" s="145"/>
      <c r="W911" s="145"/>
      <c r="X911" s="145"/>
    </row>
    <row r="912" spans="11:24" ht="12.75">
      <c r="K912" s="93"/>
      <c r="L912" s="129"/>
      <c r="M912" s="144"/>
      <c r="N912" s="144"/>
      <c r="O912" s="145"/>
      <c r="P912" s="145"/>
      <c r="Q912" s="145"/>
      <c r="S912" s="144"/>
      <c r="T912" s="145"/>
      <c r="U912" s="145"/>
      <c r="V912" s="145"/>
      <c r="W912" s="145"/>
      <c r="X912" s="145"/>
    </row>
    <row r="913" spans="11:24" ht="12.75">
      <c r="K913" s="92"/>
      <c r="L913" s="129"/>
      <c r="M913" s="144"/>
      <c r="N913" s="144"/>
      <c r="O913" s="145"/>
      <c r="P913" s="145"/>
      <c r="Q913" s="145"/>
      <c r="S913" s="144"/>
      <c r="T913" s="145"/>
      <c r="U913" s="145"/>
      <c r="V913" s="145"/>
      <c r="W913" s="145"/>
      <c r="X913" s="145"/>
    </row>
    <row r="914" spans="11:24" ht="12.75">
      <c r="K914" s="92"/>
      <c r="L914" s="129"/>
      <c r="M914" s="144"/>
      <c r="N914" s="144"/>
      <c r="O914" s="145"/>
      <c r="P914" s="145"/>
      <c r="Q914" s="145"/>
      <c r="S914" s="144"/>
      <c r="T914" s="145"/>
      <c r="U914" s="145"/>
      <c r="V914" s="145"/>
      <c r="W914" s="145"/>
      <c r="X914" s="145"/>
    </row>
    <row r="915" spans="11:24" ht="12.75">
      <c r="K915" s="92"/>
      <c r="L915" s="129"/>
      <c r="M915" s="144"/>
      <c r="N915" s="144"/>
      <c r="O915" s="145"/>
      <c r="P915" s="145"/>
      <c r="Q915" s="145"/>
      <c r="S915" s="144"/>
      <c r="T915" s="145"/>
      <c r="U915" s="145"/>
      <c r="V915" s="145"/>
      <c r="W915" s="145"/>
      <c r="X915" s="145"/>
    </row>
    <row r="916" spans="11:24" ht="12.75">
      <c r="K916" s="147"/>
      <c r="L916" s="129"/>
      <c r="M916" s="151"/>
      <c r="N916" s="151"/>
      <c r="O916" s="144"/>
      <c r="P916" s="145"/>
      <c r="Q916" s="145"/>
      <c r="S916" s="144"/>
      <c r="T916" s="145"/>
      <c r="U916" s="145"/>
      <c r="V916" s="145"/>
      <c r="W916" s="145"/>
      <c r="X916" s="145"/>
    </row>
    <row r="917" spans="11:24" ht="12.75">
      <c r="K917" s="128"/>
      <c r="L917" s="129"/>
      <c r="M917" s="151"/>
      <c r="N917" s="151"/>
      <c r="O917" s="144"/>
      <c r="P917" s="145"/>
      <c r="Q917" s="145"/>
      <c r="S917" s="144"/>
      <c r="T917" s="145"/>
      <c r="U917" s="145"/>
      <c r="V917" s="145"/>
      <c r="W917" s="145"/>
      <c r="X917" s="145"/>
    </row>
    <row r="918" spans="11:24" ht="12.75">
      <c r="K918" s="128"/>
      <c r="L918" s="129"/>
      <c r="M918" s="151"/>
      <c r="N918" s="151"/>
      <c r="O918" s="144"/>
      <c r="P918" s="145"/>
      <c r="Q918" s="145"/>
      <c r="S918" s="144"/>
      <c r="T918" s="145"/>
      <c r="U918" s="145"/>
      <c r="V918" s="145"/>
      <c r="W918" s="145"/>
      <c r="X918" s="145"/>
    </row>
    <row r="919" spans="11:24" ht="12.75">
      <c r="K919" s="147"/>
      <c r="L919" s="129"/>
      <c r="M919" s="151"/>
      <c r="N919" s="151"/>
      <c r="O919" s="144"/>
      <c r="P919" s="145"/>
      <c r="Q919" s="145"/>
      <c r="S919" s="144"/>
      <c r="T919" s="145"/>
      <c r="U919" s="145"/>
      <c r="V919" s="145"/>
      <c r="W919" s="145"/>
      <c r="X919" s="145"/>
    </row>
    <row r="920" spans="11:24" ht="12.75">
      <c r="K920" s="149"/>
      <c r="L920" s="150"/>
      <c r="M920" s="150"/>
      <c r="N920" s="150"/>
      <c r="O920" s="150"/>
      <c r="P920" s="150"/>
      <c r="Q920" s="150"/>
      <c r="S920" s="144"/>
      <c r="T920" s="150"/>
      <c r="U920" s="150"/>
      <c r="V920" s="150"/>
      <c r="W920" s="150"/>
      <c r="X920" s="150"/>
    </row>
    <row r="921" spans="11:24" ht="12.75">
      <c r="K921" s="119"/>
      <c r="L921" s="137"/>
      <c r="M921" s="137"/>
      <c r="N921" s="137"/>
      <c r="O921" s="137"/>
      <c r="P921" s="137"/>
      <c r="Q921" s="137"/>
      <c r="S921" s="134"/>
      <c r="T921" s="137"/>
      <c r="U921" s="137"/>
      <c r="V921" s="137"/>
      <c r="W921" s="137"/>
      <c r="X921" s="137"/>
    </row>
    <row r="922" spans="11:24" ht="12.75">
      <c r="K922" s="149"/>
      <c r="L922" s="142"/>
      <c r="M922" s="137"/>
      <c r="N922" s="137"/>
      <c r="O922" s="137"/>
      <c r="P922" s="137"/>
      <c r="Q922" s="137"/>
      <c r="S922" s="134"/>
      <c r="T922" s="137"/>
      <c r="U922" s="137"/>
      <c r="V922" s="137"/>
      <c r="W922" s="137"/>
      <c r="X922" s="137"/>
    </row>
    <row r="923" spans="11:24" ht="12.75">
      <c r="K923" s="128"/>
      <c r="L923" s="152"/>
      <c r="M923" s="150"/>
      <c r="N923" s="150"/>
      <c r="O923" s="150"/>
      <c r="P923" s="150"/>
      <c r="Q923" s="150"/>
      <c r="S923" s="144"/>
      <c r="T923" s="150"/>
      <c r="U923" s="150"/>
      <c r="V923" s="150"/>
      <c r="W923" s="150"/>
      <c r="X923" s="150"/>
    </row>
    <row r="924" spans="11:24" ht="12.75">
      <c r="K924" s="128"/>
      <c r="L924" s="152"/>
      <c r="M924" s="150"/>
      <c r="N924" s="150"/>
      <c r="O924" s="150"/>
      <c r="P924" s="150"/>
      <c r="Q924" s="150"/>
      <c r="S924" s="144"/>
      <c r="T924" s="150"/>
      <c r="U924" s="150"/>
      <c r="V924" s="150"/>
      <c r="W924" s="150"/>
      <c r="X924" s="150"/>
    </row>
    <row r="925" spans="11:24" ht="12.75">
      <c r="K925" s="128"/>
      <c r="L925" s="152"/>
      <c r="M925" s="150"/>
      <c r="N925" s="150"/>
      <c r="O925" s="150"/>
      <c r="P925" s="150"/>
      <c r="Q925" s="150"/>
      <c r="S925" s="144"/>
      <c r="T925" s="150"/>
      <c r="U925" s="150"/>
      <c r="V925" s="150"/>
      <c r="W925" s="150"/>
      <c r="X925" s="150"/>
    </row>
    <row r="926" spans="11:24" ht="12.75">
      <c r="K926" s="128"/>
      <c r="L926" s="152"/>
      <c r="M926" s="150"/>
      <c r="N926" s="150"/>
      <c r="O926" s="150"/>
      <c r="P926" s="150"/>
      <c r="Q926" s="150"/>
      <c r="S926" s="144"/>
      <c r="T926" s="150"/>
      <c r="U926" s="150"/>
      <c r="V926" s="150"/>
      <c r="W926" s="150"/>
      <c r="X926" s="150"/>
    </row>
    <row r="927" spans="11:24" ht="12.75">
      <c r="K927" s="128"/>
      <c r="L927" s="152"/>
      <c r="M927" s="150"/>
      <c r="N927" s="150"/>
      <c r="O927" s="150"/>
      <c r="P927" s="150"/>
      <c r="Q927" s="150"/>
      <c r="S927" s="144"/>
      <c r="T927" s="150"/>
      <c r="U927" s="150"/>
      <c r="V927" s="150"/>
      <c r="W927" s="150"/>
      <c r="X927" s="150"/>
    </row>
    <row r="928" spans="11:24" ht="12.75">
      <c r="K928" s="128"/>
      <c r="L928" s="145"/>
      <c r="M928" s="145"/>
      <c r="N928" s="145"/>
      <c r="O928" s="145"/>
      <c r="P928" s="145"/>
      <c r="Q928" s="145"/>
      <c r="S928" s="144"/>
      <c r="T928" s="145"/>
      <c r="U928" s="145"/>
      <c r="V928" s="145"/>
      <c r="W928" s="145"/>
      <c r="X928" s="145"/>
    </row>
    <row r="929" spans="11:24" ht="12.75">
      <c r="K929" s="154"/>
      <c r="L929" s="154"/>
      <c r="M929" s="154"/>
      <c r="N929" s="154"/>
      <c r="O929" s="154"/>
      <c r="P929" s="154"/>
      <c r="Q929" s="154"/>
      <c r="S929" s="331"/>
      <c r="T929" s="154"/>
      <c r="U929" s="154"/>
      <c r="V929" s="154"/>
      <c r="W929" s="154"/>
      <c r="X929" s="154"/>
    </row>
    <row r="930" spans="11:24" ht="12.75">
      <c r="K930" s="119"/>
      <c r="L930" s="119"/>
      <c r="M930" s="119"/>
      <c r="N930" s="119"/>
      <c r="O930" s="119"/>
      <c r="P930" s="119"/>
      <c r="Q930" s="119"/>
      <c r="S930" s="115"/>
      <c r="T930" s="119"/>
      <c r="U930" s="119"/>
      <c r="V930" s="119"/>
      <c r="W930" s="119"/>
      <c r="X930" s="17"/>
    </row>
    <row r="931" spans="11:24" ht="12.75">
      <c r="K931" s="119"/>
      <c r="L931" s="119"/>
      <c r="M931" s="119"/>
      <c r="N931" s="119"/>
      <c r="O931" s="119"/>
      <c r="P931" s="119"/>
      <c r="Q931" s="119"/>
      <c r="S931" s="115"/>
      <c r="T931" s="119"/>
      <c r="U931" s="119"/>
      <c r="V931" s="119"/>
      <c r="W931" s="119"/>
      <c r="X931" s="119"/>
    </row>
    <row r="932" spans="11:24" ht="12.75">
      <c r="K932" s="119"/>
      <c r="L932" s="119"/>
      <c r="M932" s="119"/>
      <c r="N932" s="119"/>
      <c r="O932" s="119"/>
      <c r="P932" s="119"/>
      <c r="Q932" s="119"/>
      <c r="S932" s="115"/>
      <c r="T932" s="119"/>
      <c r="U932" s="119"/>
      <c r="V932" s="119"/>
      <c r="W932" s="119"/>
      <c r="X932" s="119"/>
    </row>
    <row r="933" ht="12.75">
      <c r="P933" s="61"/>
    </row>
    <row r="934" ht="12.75">
      <c r="P934" s="61"/>
    </row>
    <row r="935" ht="12.75">
      <c r="P935" s="61"/>
    </row>
    <row r="936" ht="12.75">
      <c r="P936" s="61"/>
    </row>
    <row r="937" ht="12.75">
      <c r="P937" s="61"/>
    </row>
    <row r="938" ht="12.75">
      <c r="P938" s="61"/>
    </row>
    <row r="939" ht="12.75">
      <c r="P939" s="61"/>
    </row>
    <row r="940" ht="12.75">
      <c r="P940" s="61"/>
    </row>
    <row r="941" ht="12.75">
      <c r="P941" s="61"/>
    </row>
    <row r="942" ht="12.75">
      <c r="P942" s="61"/>
    </row>
    <row r="943" ht="12.75">
      <c r="P943" s="61"/>
    </row>
    <row r="944" ht="12.75">
      <c r="P944" s="61"/>
    </row>
    <row r="945" ht="12.75">
      <c r="P945" s="61"/>
    </row>
    <row r="946" ht="12.75">
      <c r="P946" s="61"/>
    </row>
    <row r="947" ht="12.75">
      <c r="P947" s="61"/>
    </row>
    <row r="948" ht="12.75">
      <c r="P948" s="61"/>
    </row>
    <row r="949" ht="12.75">
      <c r="P949" s="61"/>
    </row>
    <row r="950" ht="12.75">
      <c r="P950" s="61"/>
    </row>
    <row r="951" ht="12.75">
      <c r="P951" s="61"/>
    </row>
    <row r="952" ht="12.75">
      <c r="P952" s="61"/>
    </row>
    <row r="953" ht="12.75">
      <c r="P953" s="61"/>
    </row>
    <row r="954" ht="12.75">
      <c r="P954" s="61"/>
    </row>
    <row r="955" ht="12.75">
      <c r="P955" s="61"/>
    </row>
    <row r="956" ht="12.75">
      <c r="P956" s="61"/>
    </row>
    <row r="957" ht="12.75">
      <c r="P957" s="61"/>
    </row>
    <row r="958" ht="12.75">
      <c r="P958" s="61"/>
    </row>
    <row r="959" ht="12.75">
      <c r="P959" s="61"/>
    </row>
    <row r="960" ht="12.75">
      <c r="P960" s="61"/>
    </row>
    <row r="961" ht="12.75">
      <c r="P961" s="61"/>
    </row>
    <row r="962" ht="12.75">
      <c r="P962" s="61"/>
    </row>
    <row r="963" ht="12.75">
      <c r="P963" s="61"/>
    </row>
    <row r="964" ht="12.75">
      <c r="P964" s="61"/>
    </row>
    <row r="965" ht="12.75">
      <c r="P965" s="61"/>
    </row>
    <row r="966" ht="12.75">
      <c r="P966" s="61"/>
    </row>
    <row r="967" ht="12.75">
      <c r="P967" s="61"/>
    </row>
    <row r="968" ht="12.75">
      <c r="P968" s="61"/>
    </row>
    <row r="969" ht="12.75">
      <c r="P969" s="61"/>
    </row>
    <row r="970" ht="12.75">
      <c r="P970" s="61"/>
    </row>
    <row r="971" ht="12.75">
      <c r="P971" s="61"/>
    </row>
    <row r="972" ht="12.75">
      <c r="P972" s="61"/>
    </row>
    <row r="973" ht="12.75">
      <c r="P973" s="61"/>
    </row>
    <row r="974" ht="12.75">
      <c r="P974" s="61"/>
    </row>
    <row r="975" ht="12.75">
      <c r="P975" s="61"/>
    </row>
    <row r="976" ht="12.75">
      <c r="P976" s="61"/>
    </row>
    <row r="977" ht="12.75">
      <c r="P977" s="61"/>
    </row>
    <row r="978" ht="12.75">
      <c r="P978" s="61"/>
    </row>
    <row r="979" ht="12.75">
      <c r="P979" s="61"/>
    </row>
    <row r="980" ht="12.75">
      <c r="P980" s="61"/>
    </row>
    <row r="981" ht="12.75">
      <c r="P981" s="61"/>
    </row>
    <row r="982" ht="12.75">
      <c r="P982" s="61"/>
    </row>
    <row r="983" ht="12.75">
      <c r="P983" s="61"/>
    </row>
    <row r="984" ht="12.75">
      <c r="P984" s="61"/>
    </row>
    <row r="985" ht="12.75">
      <c r="P985" s="61"/>
    </row>
    <row r="986" ht="12.75">
      <c r="P986" s="61"/>
    </row>
    <row r="987" ht="12.75">
      <c r="P987" s="61"/>
    </row>
    <row r="988" ht="12.75">
      <c r="P988" s="61"/>
    </row>
    <row r="989" ht="12.75">
      <c r="P989" s="61"/>
    </row>
    <row r="990" ht="12.75">
      <c r="P990" s="61"/>
    </row>
    <row r="991" ht="12.75">
      <c r="P991" s="61"/>
    </row>
    <row r="992" ht="12.75">
      <c r="P992" s="61"/>
    </row>
    <row r="993" ht="12.75">
      <c r="P993" s="61"/>
    </row>
    <row r="994" ht="12.75">
      <c r="P994" s="61"/>
    </row>
    <row r="995" ht="12.75">
      <c r="P995" s="61"/>
    </row>
    <row r="996" ht="12.75">
      <c r="P996" s="61"/>
    </row>
    <row r="997" ht="12.75">
      <c r="P997" s="61"/>
    </row>
    <row r="998" ht="12.75">
      <c r="P998" s="61"/>
    </row>
    <row r="999" ht="12.75">
      <c r="P999" s="61"/>
    </row>
    <row r="1000" ht="12.75">
      <c r="P1000" s="61"/>
    </row>
    <row r="1001" ht="12.75">
      <c r="P1001" s="61"/>
    </row>
    <row r="1002" ht="12.75">
      <c r="P1002" s="61"/>
    </row>
    <row r="1003" ht="12.75">
      <c r="P1003" s="61"/>
    </row>
    <row r="1004" ht="12.75">
      <c r="P1004" s="61"/>
    </row>
    <row r="1005" ht="12.75">
      <c r="P1005" s="61"/>
    </row>
    <row r="1006" ht="12.75">
      <c r="P1006" s="61"/>
    </row>
    <row r="1007" ht="12.75">
      <c r="P1007" s="61"/>
    </row>
    <row r="1008" ht="12.75">
      <c r="P1008" s="61"/>
    </row>
    <row r="1009" ht="12.75">
      <c r="P1009" s="61"/>
    </row>
    <row r="1010" ht="12.75">
      <c r="P1010" s="61"/>
    </row>
    <row r="1011" ht="12.75">
      <c r="P1011" s="61"/>
    </row>
    <row r="1012" ht="12.75">
      <c r="P1012" s="61"/>
    </row>
    <row r="1013" ht="12.75">
      <c r="P1013" s="61"/>
    </row>
    <row r="1014" ht="12.75">
      <c r="P1014" s="61"/>
    </row>
    <row r="1015" ht="12.75">
      <c r="P1015" s="61"/>
    </row>
    <row r="1016" ht="12.75">
      <c r="P1016" s="61"/>
    </row>
    <row r="1017" ht="12.75">
      <c r="P1017" s="61"/>
    </row>
    <row r="1018" ht="12.75">
      <c r="P1018" s="61"/>
    </row>
    <row r="1019" ht="12.75">
      <c r="P1019" s="61"/>
    </row>
    <row r="1020" ht="12.75">
      <c r="P1020" s="61"/>
    </row>
    <row r="1021" ht="12.75">
      <c r="P1021" s="61"/>
    </row>
    <row r="1022" ht="12.75">
      <c r="P1022" s="61"/>
    </row>
    <row r="1023" ht="12.75">
      <c r="P1023" s="61"/>
    </row>
    <row r="1024" ht="12.75">
      <c r="P1024" s="61"/>
    </row>
    <row r="1025" ht="12.75">
      <c r="P1025" s="61"/>
    </row>
    <row r="1026" ht="12.75">
      <c r="P1026" s="61"/>
    </row>
    <row r="1027" ht="12.75">
      <c r="P1027" s="61"/>
    </row>
    <row r="1028" ht="12.75">
      <c r="P1028" s="61"/>
    </row>
    <row r="1029" ht="12.75">
      <c r="P1029" s="61"/>
    </row>
    <row r="1030" ht="12.75">
      <c r="P1030" s="61"/>
    </row>
    <row r="1031" ht="12.75">
      <c r="P1031" s="61"/>
    </row>
    <row r="1032" ht="12.75">
      <c r="P1032" s="61"/>
    </row>
    <row r="1033" ht="12.75">
      <c r="P1033" s="61"/>
    </row>
    <row r="1034" ht="12.75">
      <c r="P1034" s="61"/>
    </row>
    <row r="1035" ht="12.75">
      <c r="P1035" s="61"/>
    </row>
    <row r="1036" ht="12.75">
      <c r="P1036" s="61"/>
    </row>
    <row r="1037" ht="12.75">
      <c r="P1037" s="61"/>
    </row>
    <row r="1038" ht="12.75">
      <c r="P1038" s="61"/>
    </row>
    <row r="1039" ht="12.75">
      <c r="P1039" s="61"/>
    </row>
    <row r="1040" ht="12.75">
      <c r="P1040" s="61"/>
    </row>
    <row r="1041" ht="12.75">
      <c r="P1041" s="61"/>
    </row>
    <row r="1042" ht="12.75">
      <c r="P1042" s="61"/>
    </row>
    <row r="1043" ht="12.75">
      <c r="P1043" s="61"/>
    </row>
    <row r="1044" ht="12.75">
      <c r="P1044" s="61"/>
    </row>
    <row r="1045" ht="12.75">
      <c r="P1045" s="61"/>
    </row>
    <row r="1046" ht="12.75">
      <c r="P1046" s="61"/>
    </row>
    <row r="1047" ht="12.75">
      <c r="P1047" s="61"/>
    </row>
    <row r="1048" ht="12.75">
      <c r="P1048" s="61"/>
    </row>
    <row r="1049" ht="12.75">
      <c r="P1049" s="61"/>
    </row>
    <row r="1050" ht="12.75">
      <c r="P1050" s="61"/>
    </row>
    <row r="1051" ht="12.75">
      <c r="P1051" s="61"/>
    </row>
    <row r="1052" ht="12.75">
      <c r="P1052" s="61"/>
    </row>
    <row r="1053" ht="12.75">
      <c r="P1053" s="61"/>
    </row>
    <row r="1054" ht="12.75">
      <c r="P1054" s="61"/>
    </row>
    <row r="1055" ht="12.75">
      <c r="P1055" s="61"/>
    </row>
    <row r="1056" ht="12.75">
      <c r="P1056" s="61"/>
    </row>
    <row r="1057" ht="12.75">
      <c r="P1057" s="61"/>
    </row>
    <row r="1058" ht="12.75">
      <c r="P1058" s="61"/>
    </row>
    <row r="1059" ht="12.75">
      <c r="P1059" s="61"/>
    </row>
    <row r="1060" ht="12.75">
      <c r="P1060" s="61"/>
    </row>
    <row r="1061" ht="12.75">
      <c r="P1061" s="61"/>
    </row>
    <row r="1062" ht="12.75">
      <c r="P1062" s="61"/>
    </row>
    <row r="1063" ht="12.75">
      <c r="P1063" s="61"/>
    </row>
    <row r="1064" ht="12.75">
      <c r="P1064" s="61"/>
    </row>
    <row r="1065" ht="12.75">
      <c r="P1065" s="61"/>
    </row>
    <row r="1066" ht="12.75">
      <c r="P1066" s="61"/>
    </row>
    <row r="1067" ht="12.75">
      <c r="P1067" s="61"/>
    </row>
    <row r="1068" ht="12.75">
      <c r="P1068" s="61"/>
    </row>
    <row r="1069" ht="12.75">
      <c r="P1069" s="61"/>
    </row>
    <row r="1070" ht="12.75">
      <c r="P1070" s="61"/>
    </row>
    <row r="1071" ht="12.75">
      <c r="P1071" s="61"/>
    </row>
    <row r="1072" ht="12.75">
      <c r="P1072" s="61"/>
    </row>
    <row r="1073" ht="12.75">
      <c r="P1073" s="61"/>
    </row>
    <row r="1074" ht="12.75">
      <c r="P1074" s="61"/>
    </row>
    <row r="1075" ht="12.75">
      <c r="P1075" s="61"/>
    </row>
    <row r="1076" ht="12.75">
      <c r="P1076" s="61"/>
    </row>
    <row r="1077" ht="12.75">
      <c r="P1077" s="61"/>
    </row>
    <row r="1078" ht="12.75">
      <c r="P1078" s="61"/>
    </row>
    <row r="1079" ht="12.75">
      <c r="P1079" s="61"/>
    </row>
    <row r="1080" ht="12.75">
      <c r="P1080" s="61"/>
    </row>
    <row r="1081" ht="12.75">
      <c r="P1081" s="61"/>
    </row>
    <row r="1082" ht="12.75">
      <c r="P1082" s="61"/>
    </row>
    <row r="1083" ht="12.75">
      <c r="P1083" s="61"/>
    </row>
    <row r="1084" ht="12.75">
      <c r="P1084" s="61"/>
    </row>
    <row r="1085" ht="12.75">
      <c r="P1085" s="61"/>
    </row>
    <row r="1086" ht="12.75">
      <c r="P1086" s="61"/>
    </row>
    <row r="1087" ht="12.75">
      <c r="P1087" s="61"/>
    </row>
    <row r="1088" ht="12.75">
      <c r="P1088" s="61"/>
    </row>
    <row r="1089" ht="12.75">
      <c r="P1089" s="61"/>
    </row>
    <row r="1090" ht="12.75">
      <c r="P1090" s="61"/>
    </row>
    <row r="1091" ht="12.75">
      <c r="P1091" s="61"/>
    </row>
    <row r="1092" ht="12.75">
      <c r="P1092" s="61"/>
    </row>
    <row r="1093" ht="12.75">
      <c r="P1093" s="61"/>
    </row>
    <row r="1094" ht="12.75">
      <c r="P1094" s="61"/>
    </row>
    <row r="1095" ht="12.75">
      <c r="P1095" s="61"/>
    </row>
    <row r="1096" ht="12.75">
      <c r="P1096" s="61"/>
    </row>
    <row r="1097" ht="12.75">
      <c r="P1097" s="61"/>
    </row>
    <row r="1098" ht="12.75">
      <c r="P1098" s="61"/>
    </row>
    <row r="1099" ht="12.75">
      <c r="P1099" s="61"/>
    </row>
    <row r="1100" ht="12.75">
      <c r="P1100" s="61"/>
    </row>
    <row r="1101" ht="12.75">
      <c r="P1101" s="61"/>
    </row>
    <row r="1102" ht="12.75">
      <c r="P1102" s="61"/>
    </row>
    <row r="1103" ht="12.75">
      <c r="P1103" s="61"/>
    </row>
    <row r="1104" ht="12.75">
      <c r="P1104" s="61"/>
    </row>
    <row r="1105" ht="12.75">
      <c r="P1105" s="61"/>
    </row>
    <row r="1106" ht="12.75">
      <c r="P1106" s="61"/>
    </row>
    <row r="1107" ht="12.75">
      <c r="P1107" s="61"/>
    </row>
    <row r="1108" ht="12.75">
      <c r="P1108" s="61"/>
    </row>
    <row r="1109" ht="12.75">
      <c r="P1109" s="61"/>
    </row>
    <row r="1110" ht="12.75">
      <c r="P1110" s="61"/>
    </row>
    <row r="1111" ht="12.75">
      <c r="P1111" s="61"/>
    </row>
    <row r="1112" ht="12.75">
      <c r="P1112" s="61"/>
    </row>
    <row r="1113" ht="12.75">
      <c r="P1113" s="61"/>
    </row>
    <row r="1114" ht="12.75">
      <c r="P1114" s="61"/>
    </row>
    <row r="1115" ht="12.75">
      <c r="P1115" s="61"/>
    </row>
    <row r="1116" ht="12.75">
      <c r="P1116" s="61"/>
    </row>
    <row r="1117" ht="12.75">
      <c r="P1117" s="61"/>
    </row>
    <row r="1118" ht="12.75">
      <c r="P1118" s="61"/>
    </row>
    <row r="1119" ht="12.75">
      <c r="P1119" s="61"/>
    </row>
    <row r="1120" ht="12.75">
      <c r="P1120" s="61"/>
    </row>
    <row r="1121" ht="12.75">
      <c r="P1121" s="61"/>
    </row>
    <row r="1122" ht="12.75">
      <c r="P1122" s="61"/>
    </row>
    <row r="1123" ht="12.75">
      <c r="P1123" s="61"/>
    </row>
    <row r="1124" ht="12.75">
      <c r="P1124" s="61"/>
    </row>
    <row r="1125" ht="12.75">
      <c r="P1125" s="61"/>
    </row>
    <row r="1126" ht="12.75">
      <c r="P1126" s="61"/>
    </row>
    <row r="1127" ht="12.75">
      <c r="P1127" s="61"/>
    </row>
    <row r="1128" ht="12.75">
      <c r="P1128" s="61"/>
    </row>
    <row r="1129" ht="12.75">
      <c r="P1129" s="61"/>
    </row>
    <row r="1130" ht="12.75">
      <c r="P1130" s="61"/>
    </row>
    <row r="1131" ht="12.75">
      <c r="P1131" s="61"/>
    </row>
    <row r="1132" ht="12.75">
      <c r="P1132" s="61"/>
    </row>
    <row r="1133" ht="12.75">
      <c r="P1133" s="61"/>
    </row>
    <row r="1134" ht="12.75">
      <c r="P1134" s="61"/>
    </row>
    <row r="1135" ht="12.75">
      <c r="P1135" s="61"/>
    </row>
    <row r="1136" ht="12.75">
      <c r="P1136" s="61"/>
    </row>
    <row r="1137" ht="12.75">
      <c r="P1137" s="61"/>
    </row>
    <row r="1138" ht="12.75">
      <c r="P1138" s="61"/>
    </row>
    <row r="1139" ht="12.75">
      <c r="P1139" s="61"/>
    </row>
    <row r="1140" ht="12.75">
      <c r="P1140" s="61"/>
    </row>
    <row r="1141" ht="12.75">
      <c r="P1141" s="61"/>
    </row>
    <row r="1142" ht="12.75">
      <c r="P1142" s="61"/>
    </row>
    <row r="1143" ht="12.75">
      <c r="P1143" s="61"/>
    </row>
    <row r="1144" ht="12.75">
      <c r="P1144" s="61"/>
    </row>
    <row r="1145" ht="12.75">
      <c r="P1145" s="61"/>
    </row>
    <row r="1146" ht="12.75">
      <c r="P1146" s="61"/>
    </row>
    <row r="1147" ht="12.75">
      <c r="P1147" s="61"/>
    </row>
    <row r="1148" ht="12.75">
      <c r="P1148" s="61"/>
    </row>
    <row r="1149" ht="12.75">
      <c r="P1149" s="61"/>
    </row>
    <row r="1150" ht="12.75">
      <c r="P1150" s="61"/>
    </row>
    <row r="1151" ht="12.75">
      <c r="P1151" s="61"/>
    </row>
    <row r="1152" ht="12.75">
      <c r="P1152" s="61"/>
    </row>
    <row r="1153" ht="12.75">
      <c r="P1153" s="61"/>
    </row>
    <row r="1154" ht="12.75">
      <c r="P1154" s="61"/>
    </row>
    <row r="1155" ht="12.75">
      <c r="P1155" s="61"/>
    </row>
    <row r="1156" ht="12.75">
      <c r="P1156" s="61"/>
    </row>
    <row r="1157" ht="12.75">
      <c r="P1157" s="61"/>
    </row>
    <row r="1158" ht="12.75">
      <c r="P1158" s="61"/>
    </row>
    <row r="1159" ht="12.75">
      <c r="P1159" s="61"/>
    </row>
    <row r="1160" ht="12.75">
      <c r="P1160" s="61"/>
    </row>
    <row r="1161" ht="12.75">
      <c r="P1161" s="61"/>
    </row>
    <row r="1162" ht="12.75">
      <c r="P1162" s="61"/>
    </row>
    <row r="1163" ht="12.75">
      <c r="P1163" s="61"/>
    </row>
    <row r="1164" ht="12.75">
      <c r="P1164" s="61"/>
    </row>
    <row r="1165" ht="12.75">
      <c r="P1165" s="61"/>
    </row>
    <row r="1166" ht="12.75">
      <c r="P1166" s="61"/>
    </row>
    <row r="1167" ht="12.75">
      <c r="P1167" s="61"/>
    </row>
    <row r="1168" ht="12.75">
      <c r="P1168" s="61"/>
    </row>
    <row r="1169" ht="12.75">
      <c r="P1169" s="61"/>
    </row>
    <row r="1170" ht="12.75">
      <c r="P1170" s="61"/>
    </row>
    <row r="1171" ht="12.75">
      <c r="P1171" s="61"/>
    </row>
    <row r="1172" ht="12.75">
      <c r="P1172" s="61"/>
    </row>
    <row r="1173" ht="12.75">
      <c r="P1173" s="61"/>
    </row>
    <row r="1174" ht="12.75">
      <c r="P1174" s="61"/>
    </row>
    <row r="1175" ht="12.75">
      <c r="P1175" s="61"/>
    </row>
    <row r="1176" ht="12.75">
      <c r="P1176" s="61"/>
    </row>
    <row r="1177" ht="12.75">
      <c r="P1177" s="61"/>
    </row>
    <row r="1178" ht="12.75">
      <c r="P1178" s="61"/>
    </row>
    <row r="1179" ht="12.75">
      <c r="P1179" s="61"/>
    </row>
    <row r="1180" ht="12.75">
      <c r="P1180" s="61"/>
    </row>
    <row r="1181" ht="12.75">
      <c r="P1181" s="61"/>
    </row>
    <row r="1182" ht="12.75">
      <c r="P1182" s="61"/>
    </row>
    <row r="1183" ht="12.75">
      <c r="P1183" s="61"/>
    </row>
    <row r="1184" ht="12.75">
      <c r="P1184" s="61"/>
    </row>
    <row r="1185" ht="12.75">
      <c r="P1185" s="61"/>
    </row>
    <row r="1186" ht="12.75">
      <c r="P1186" s="61"/>
    </row>
    <row r="1187" ht="12.75">
      <c r="P1187" s="61"/>
    </row>
    <row r="1188" ht="12.75">
      <c r="P1188" s="61"/>
    </row>
    <row r="1189" ht="12.75">
      <c r="P1189" s="61"/>
    </row>
    <row r="1190" ht="12.75">
      <c r="P1190" s="61"/>
    </row>
    <row r="1191" ht="12.75">
      <c r="P1191" s="61"/>
    </row>
    <row r="1192" ht="12.75">
      <c r="P1192" s="61"/>
    </row>
    <row r="1193" ht="12.75">
      <c r="P1193" s="61"/>
    </row>
    <row r="1194" ht="12.75">
      <c r="P1194" s="61"/>
    </row>
    <row r="1195" ht="12.75">
      <c r="P1195" s="61"/>
    </row>
    <row r="1196" ht="12.75">
      <c r="P1196" s="61"/>
    </row>
    <row r="1197" ht="12.75">
      <c r="P1197" s="61"/>
    </row>
    <row r="1198" ht="12.75">
      <c r="P1198" s="61"/>
    </row>
    <row r="1199" ht="12.75">
      <c r="P1199" s="61"/>
    </row>
    <row r="1200" ht="12.75">
      <c r="P1200" s="61"/>
    </row>
    <row r="1201" ht="12.75">
      <c r="P1201" s="61"/>
    </row>
    <row r="1202" ht="12.75">
      <c r="P1202" s="61"/>
    </row>
    <row r="1203" ht="12.75">
      <c r="P1203" s="61"/>
    </row>
    <row r="1204" ht="12.75">
      <c r="P1204" s="61"/>
    </row>
    <row r="1205" ht="12.75">
      <c r="P1205" s="61"/>
    </row>
    <row r="1206" ht="12.75">
      <c r="P1206" s="61"/>
    </row>
    <row r="1207" ht="12.75">
      <c r="P1207" s="61"/>
    </row>
    <row r="1208" ht="12.75">
      <c r="P1208" s="61"/>
    </row>
    <row r="1209" ht="12.75">
      <c r="P1209" s="61"/>
    </row>
    <row r="1210" ht="12.75">
      <c r="P1210" s="61"/>
    </row>
    <row r="1211" ht="12.75">
      <c r="P1211" s="61"/>
    </row>
    <row r="1212" ht="12.75">
      <c r="P1212" s="61"/>
    </row>
    <row r="1213" ht="12.75">
      <c r="P1213" s="61"/>
    </row>
    <row r="1214" ht="12.75">
      <c r="P1214" s="61"/>
    </row>
    <row r="1215" ht="12.75">
      <c r="P1215" s="61"/>
    </row>
    <row r="1216" ht="12.75">
      <c r="P1216" s="61"/>
    </row>
    <row r="1217" ht="12.75">
      <c r="P1217" s="61"/>
    </row>
    <row r="1218" ht="12.75">
      <c r="P1218" s="61"/>
    </row>
    <row r="1219" ht="12.75">
      <c r="P1219" s="61"/>
    </row>
    <row r="1220" ht="12.75">
      <c r="P1220" s="61"/>
    </row>
    <row r="1221" ht="12.75">
      <c r="P1221" s="61"/>
    </row>
    <row r="1222" ht="12.75">
      <c r="P1222" s="61"/>
    </row>
    <row r="1223" ht="12.75">
      <c r="P1223" s="61"/>
    </row>
    <row r="1224" ht="12.75">
      <c r="P1224" s="61"/>
    </row>
    <row r="1225" ht="12.75">
      <c r="P1225" s="61"/>
    </row>
    <row r="1226" ht="12.75">
      <c r="P1226" s="61"/>
    </row>
    <row r="1227" ht="12.75">
      <c r="P1227" s="61"/>
    </row>
    <row r="1228" ht="12.75">
      <c r="P1228" s="61"/>
    </row>
    <row r="1229" ht="12.75">
      <c r="P1229" s="61"/>
    </row>
    <row r="1230" ht="12.75">
      <c r="P1230" s="61"/>
    </row>
    <row r="1231" ht="12.75">
      <c r="P1231" s="61"/>
    </row>
    <row r="1232" ht="12.75">
      <c r="P1232" s="61"/>
    </row>
    <row r="1233" ht="12.75">
      <c r="P1233" s="61"/>
    </row>
    <row r="1234" ht="12.75">
      <c r="P1234" s="61"/>
    </row>
    <row r="1235" ht="12.75">
      <c r="P1235" s="61"/>
    </row>
    <row r="1236" ht="12.75">
      <c r="P1236" s="61"/>
    </row>
    <row r="1237" ht="12.75">
      <c r="P1237" s="61"/>
    </row>
    <row r="1238" ht="12.75">
      <c r="P1238" s="61"/>
    </row>
    <row r="1239" ht="12.75">
      <c r="P1239" s="61"/>
    </row>
    <row r="1240" ht="12.75">
      <c r="P1240" s="61"/>
    </row>
    <row r="1241" ht="12.75">
      <c r="P1241" s="61"/>
    </row>
    <row r="1242" ht="12.75">
      <c r="P1242" s="61"/>
    </row>
    <row r="1243" ht="12.75">
      <c r="P1243" s="61"/>
    </row>
    <row r="1244" ht="12.75">
      <c r="P1244" s="61"/>
    </row>
    <row r="1245" ht="12.75">
      <c r="P1245" s="61"/>
    </row>
    <row r="1246" ht="12.75">
      <c r="P1246" s="61"/>
    </row>
    <row r="1247" ht="12.75">
      <c r="P1247" s="61"/>
    </row>
    <row r="1248" ht="12.75">
      <c r="P1248" s="61"/>
    </row>
    <row r="1249" ht="12.75">
      <c r="P1249" s="61"/>
    </row>
    <row r="1250" ht="12.75">
      <c r="P1250" s="61"/>
    </row>
    <row r="1251" ht="12.75">
      <c r="P1251" s="61"/>
    </row>
    <row r="1252" ht="12.75">
      <c r="P1252" s="61"/>
    </row>
    <row r="1253" ht="12.75">
      <c r="P1253" s="61"/>
    </row>
    <row r="1254" ht="12.75">
      <c r="P1254" s="61"/>
    </row>
    <row r="1255" ht="12.75">
      <c r="P1255" s="61"/>
    </row>
    <row r="1256" ht="12.75">
      <c r="P1256" s="61"/>
    </row>
    <row r="1257" ht="12.75">
      <c r="P1257" s="61"/>
    </row>
    <row r="1258" ht="12.75">
      <c r="P1258" s="61"/>
    </row>
    <row r="1259" ht="12.75">
      <c r="P1259" s="61"/>
    </row>
    <row r="1260" ht="12.75">
      <c r="P1260" s="61"/>
    </row>
    <row r="1261" ht="12.75">
      <c r="P1261" s="61"/>
    </row>
    <row r="1262" ht="12.75">
      <c r="P1262" s="61"/>
    </row>
    <row r="1263" ht="12.75">
      <c r="P1263" s="61"/>
    </row>
    <row r="1264" ht="12.75">
      <c r="P1264" s="61"/>
    </row>
    <row r="1265" ht="12.75">
      <c r="P1265" s="61"/>
    </row>
    <row r="1266" ht="12.75">
      <c r="P1266" s="61"/>
    </row>
    <row r="1267" ht="12.75">
      <c r="P1267" s="61"/>
    </row>
    <row r="1268" ht="12.75">
      <c r="P1268" s="61"/>
    </row>
    <row r="1269" ht="12.75">
      <c r="P1269" s="61"/>
    </row>
    <row r="1270" ht="12.75">
      <c r="P1270" s="61"/>
    </row>
    <row r="1271" ht="12.75">
      <c r="P1271" s="61"/>
    </row>
    <row r="1272" ht="12.75">
      <c r="P1272" s="61"/>
    </row>
    <row r="1273" ht="12.75">
      <c r="P1273" s="61"/>
    </row>
    <row r="1274" ht="12.75">
      <c r="P1274" s="61"/>
    </row>
    <row r="1275" ht="12.75">
      <c r="P1275" s="61"/>
    </row>
    <row r="1276" ht="12.75">
      <c r="P1276" s="61"/>
    </row>
    <row r="1277" ht="12.75">
      <c r="P1277" s="61"/>
    </row>
    <row r="1278" ht="12.75">
      <c r="P1278" s="61"/>
    </row>
    <row r="1279" ht="12.75">
      <c r="P1279" s="61"/>
    </row>
    <row r="1280" ht="12.75">
      <c r="P1280" s="61"/>
    </row>
    <row r="1281" ht="12.75">
      <c r="P1281" s="61"/>
    </row>
    <row r="1282" ht="12.75">
      <c r="P1282" s="61"/>
    </row>
    <row r="1283" ht="12.75">
      <c r="P1283" s="61"/>
    </row>
    <row r="1284" ht="12.75">
      <c r="P1284" s="61"/>
    </row>
    <row r="1285" ht="12.75">
      <c r="P1285" s="61"/>
    </row>
    <row r="1286" ht="12.75">
      <c r="P1286" s="61"/>
    </row>
    <row r="1287" ht="12.75">
      <c r="P1287" s="61"/>
    </row>
    <row r="1288" ht="12.75">
      <c r="P1288" s="61"/>
    </row>
    <row r="1289" ht="12.75">
      <c r="P1289" s="61"/>
    </row>
    <row r="1290" ht="12.75">
      <c r="P1290" s="61"/>
    </row>
    <row r="1291" ht="12.75">
      <c r="P1291" s="61"/>
    </row>
    <row r="1292" ht="12.75">
      <c r="P1292" s="61"/>
    </row>
    <row r="1293" ht="12.75">
      <c r="P1293" s="61"/>
    </row>
    <row r="1294" ht="12.75">
      <c r="P1294" s="61"/>
    </row>
    <row r="1295" ht="12.75">
      <c r="P1295" s="61"/>
    </row>
    <row r="1296" ht="12.75">
      <c r="P1296" s="61"/>
    </row>
    <row r="1297" ht="12.75">
      <c r="P1297" s="61"/>
    </row>
    <row r="1298" ht="12.75">
      <c r="P1298" s="61"/>
    </row>
    <row r="1299" ht="12.75">
      <c r="P1299" s="61"/>
    </row>
    <row r="1300" ht="12.75">
      <c r="P1300" s="61"/>
    </row>
    <row r="1301" ht="12.75">
      <c r="P1301" s="61"/>
    </row>
    <row r="1302" ht="12.75">
      <c r="P1302" s="61"/>
    </row>
    <row r="1303" ht="12.75">
      <c r="P1303" s="61"/>
    </row>
    <row r="1304" ht="12.75">
      <c r="P1304" s="61"/>
    </row>
    <row r="1305" ht="12.75">
      <c r="P1305" s="61"/>
    </row>
    <row r="1306" ht="12.75">
      <c r="P1306" s="61"/>
    </row>
    <row r="1307" ht="12.75">
      <c r="P1307" s="61"/>
    </row>
    <row r="1308" ht="12.75">
      <c r="P1308" s="61"/>
    </row>
    <row r="1309" ht="12.75">
      <c r="P1309" s="61"/>
    </row>
    <row r="1310" ht="12.75">
      <c r="P1310" s="61"/>
    </row>
    <row r="1311" ht="12.75">
      <c r="P1311" s="61"/>
    </row>
    <row r="1312" ht="12.75">
      <c r="P1312" s="61"/>
    </row>
    <row r="1313" ht="12.75">
      <c r="P1313" s="61"/>
    </row>
    <row r="1314" ht="12.75">
      <c r="P1314" s="61"/>
    </row>
    <row r="1315" ht="12.75">
      <c r="P1315" s="61"/>
    </row>
    <row r="1316" ht="12.75">
      <c r="P1316" s="61"/>
    </row>
    <row r="1317" ht="12.75">
      <c r="P1317" s="61"/>
    </row>
    <row r="1318" ht="12.75">
      <c r="P1318" s="61"/>
    </row>
    <row r="1319" ht="12.75">
      <c r="P1319" s="61"/>
    </row>
    <row r="1320" ht="12.75">
      <c r="P1320" s="61"/>
    </row>
    <row r="1321" ht="12.75">
      <c r="P1321" s="61"/>
    </row>
    <row r="1322" ht="12.75">
      <c r="P1322" s="61"/>
    </row>
    <row r="1323" ht="12.75">
      <c r="P1323" s="61"/>
    </row>
    <row r="1324" ht="12.75">
      <c r="P1324" s="61"/>
    </row>
    <row r="1325" ht="12.75">
      <c r="P1325" s="61"/>
    </row>
    <row r="1326" ht="12.75">
      <c r="P1326" s="61"/>
    </row>
    <row r="1327" ht="12.75">
      <c r="P1327" s="61"/>
    </row>
    <row r="1328" ht="12.75">
      <c r="P1328" s="61"/>
    </row>
    <row r="1329" ht="12.75">
      <c r="P1329" s="61"/>
    </row>
    <row r="1330" ht="12.75">
      <c r="P1330" s="61"/>
    </row>
    <row r="1331" ht="12.75">
      <c r="P1331" s="61"/>
    </row>
    <row r="1332" ht="12.75">
      <c r="P1332" s="61"/>
    </row>
    <row r="1333" ht="12.75">
      <c r="P1333" s="61"/>
    </row>
    <row r="1334" ht="12.75">
      <c r="P1334" s="61"/>
    </row>
    <row r="1335" ht="12.75">
      <c r="P1335" s="61"/>
    </row>
    <row r="1336" ht="12.75">
      <c r="P1336" s="61"/>
    </row>
    <row r="1337" ht="12.75">
      <c r="P1337" s="61"/>
    </row>
    <row r="1338" ht="12.75">
      <c r="P1338" s="61"/>
    </row>
    <row r="1339" ht="12.75">
      <c r="P1339" s="61"/>
    </row>
    <row r="1340" ht="12.75">
      <c r="P1340" s="61"/>
    </row>
    <row r="1341" ht="12.75">
      <c r="P1341" s="61"/>
    </row>
    <row r="1342" ht="12.75">
      <c r="P1342" s="61"/>
    </row>
    <row r="1343" ht="12.75">
      <c r="P1343" s="61"/>
    </row>
    <row r="1344" ht="12.75">
      <c r="P1344" s="61"/>
    </row>
    <row r="1345" ht="12.75">
      <c r="P1345" s="61"/>
    </row>
    <row r="1346" ht="12.75">
      <c r="P1346" s="61"/>
    </row>
    <row r="1347" ht="12.75">
      <c r="P1347" s="61"/>
    </row>
    <row r="1348" ht="12.75">
      <c r="P1348" s="61"/>
    </row>
    <row r="1349" ht="12.75">
      <c r="P1349" s="61"/>
    </row>
    <row r="1350" ht="12.75">
      <c r="P1350" s="61"/>
    </row>
    <row r="1351" ht="12.75">
      <c r="P1351" s="61"/>
    </row>
    <row r="1352" ht="12.75">
      <c r="P1352" s="61"/>
    </row>
    <row r="1353" ht="12.75">
      <c r="P1353" s="61"/>
    </row>
    <row r="1354" ht="12.75">
      <c r="P1354" s="61"/>
    </row>
    <row r="1355" ht="12.75">
      <c r="P1355" s="61"/>
    </row>
    <row r="1356" ht="12.75">
      <c r="P1356" s="61"/>
    </row>
    <row r="1357" ht="12.75">
      <c r="P1357" s="61"/>
    </row>
    <row r="1358" ht="12.75">
      <c r="P1358" s="61"/>
    </row>
    <row r="1359" ht="12.75">
      <c r="P1359" s="61"/>
    </row>
    <row r="1360" ht="12.75">
      <c r="P1360" s="61"/>
    </row>
    <row r="1361" ht="12.75">
      <c r="P1361" s="61"/>
    </row>
    <row r="1362" ht="12.75">
      <c r="P1362" s="61"/>
    </row>
    <row r="1363" ht="12.75">
      <c r="P1363" s="61"/>
    </row>
    <row r="1364" ht="12.75">
      <c r="P1364" s="61"/>
    </row>
    <row r="1365" ht="12.75">
      <c r="P1365" s="61"/>
    </row>
    <row r="1366" ht="12.75">
      <c r="P1366" s="61"/>
    </row>
    <row r="1367" ht="12.75">
      <c r="P1367" s="61"/>
    </row>
    <row r="1368" ht="12.75">
      <c r="P1368" s="61"/>
    </row>
    <row r="1369" ht="12.75">
      <c r="P1369" s="61"/>
    </row>
    <row r="1370" ht="12.75">
      <c r="P1370" s="61"/>
    </row>
    <row r="1371" ht="12.75">
      <c r="P1371" s="61"/>
    </row>
    <row r="1372" ht="12.75">
      <c r="P1372" s="61"/>
    </row>
    <row r="1373" ht="12.75">
      <c r="P1373" s="61"/>
    </row>
    <row r="1374" ht="12.75">
      <c r="P1374" s="61"/>
    </row>
    <row r="1375" ht="12.75">
      <c r="P1375" s="61"/>
    </row>
    <row r="1376" ht="12.75">
      <c r="P1376" s="61"/>
    </row>
    <row r="1377" ht="12.75">
      <c r="P1377" s="61"/>
    </row>
    <row r="1378" ht="12.75">
      <c r="P1378" s="61"/>
    </row>
    <row r="1379" ht="12.75">
      <c r="P1379" s="61"/>
    </row>
    <row r="1380" ht="12.75">
      <c r="P1380" s="61"/>
    </row>
    <row r="1381" ht="12.75">
      <c r="P1381" s="61"/>
    </row>
    <row r="1382" ht="12.75">
      <c r="P1382" s="61"/>
    </row>
    <row r="1383" ht="12.75">
      <c r="P1383" s="61"/>
    </row>
    <row r="1384" ht="12.75">
      <c r="P1384" s="61"/>
    </row>
    <row r="1385" ht="12.75">
      <c r="P1385" s="61"/>
    </row>
    <row r="1386" ht="12.75">
      <c r="P1386" s="61"/>
    </row>
    <row r="1387" ht="12.75">
      <c r="P1387" s="61"/>
    </row>
    <row r="1388" ht="12.75">
      <c r="P1388" s="61"/>
    </row>
    <row r="1389" ht="12.75">
      <c r="P1389" s="61"/>
    </row>
    <row r="1390" ht="12.75">
      <c r="P1390" s="61"/>
    </row>
    <row r="1391" ht="12.75">
      <c r="P1391" s="61"/>
    </row>
    <row r="1392" ht="12.75">
      <c r="P1392" s="61"/>
    </row>
    <row r="1393" ht="12.75">
      <c r="P1393" s="61"/>
    </row>
    <row r="1394" ht="12.75">
      <c r="P1394" s="61"/>
    </row>
    <row r="1395" ht="12.75">
      <c r="P1395" s="61"/>
    </row>
    <row r="1396" ht="12.75">
      <c r="P1396" s="61"/>
    </row>
    <row r="1397" ht="12.75">
      <c r="P1397" s="61"/>
    </row>
    <row r="1398" ht="12.75">
      <c r="P1398" s="61"/>
    </row>
    <row r="1399" ht="12.75">
      <c r="P1399" s="61"/>
    </row>
    <row r="1400" ht="12.75">
      <c r="P1400" s="61"/>
    </row>
    <row r="1401" ht="12.75">
      <c r="P1401" s="61"/>
    </row>
    <row r="1402" ht="12.75">
      <c r="P1402" s="61"/>
    </row>
    <row r="1403" ht="12.75">
      <c r="P1403" s="61"/>
    </row>
    <row r="1404" ht="12.75">
      <c r="P1404" s="61"/>
    </row>
    <row r="1405" ht="12.75">
      <c r="P1405" s="61"/>
    </row>
    <row r="1406" ht="12.75">
      <c r="P1406" s="61"/>
    </row>
    <row r="1407" ht="12.75">
      <c r="P1407" s="61"/>
    </row>
    <row r="1408" ht="12.75">
      <c r="P1408" s="61"/>
    </row>
    <row r="1409" ht="12.75">
      <c r="P1409" s="61"/>
    </row>
    <row r="1410" ht="12.75">
      <c r="P1410" s="61"/>
    </row>
    <row r="1411" ht="12.75">
      <c r="P1411" s="61"/>
    </row>
    <row r="1412" ht="12.75">
      <c r="P1412" s="61"/>
    </row>
    <row r="1413" ht="12.75">
      <c r="P1413" s="61"/>
    </row>
    <row r="1414" ht="12.75">
      <c r="P1414" s="61"/>
    </row>
    <row r="1415" ht="12.75">
      <c r="P1415" s="61"/>
    </row>
    <row r="1416" ht="12.75">
      <c r="P1416" s="61"/>
    </row>
    <row r="1417" ht="12.75">
      <c r="P1417" s="61"/>
    </row>
    <row r="1418" ht="12.75">
      <c r="P1418" s="61"/>
    </row>
    <row r="1419" ht="12.75">
      <c r="P1419" s="61"/>
    </row>
    <row r="1420" ht="12.75">
      <c r="P1420" s="61"/>
    </row>
    <row r="1421" ht="12.75">
      <c r="P1421" s="61"/>
    </row>
    <row r="1422" ht="12.75">
      <c r="P1422" s="61"/>
    </row>
    <row r="1423" ht="12.75">
      <c r="P1423" s="61"/>
    </row>
    <row r="1424" ht="12.75">
      <c r="P1424" s="61"/>
    </row>
    <row r="1425" ht="12.75">
      <c r="P1425" s="61"/>
    </row>
    <row r="1426" ht="12.75">
      <c r="P1426" s="61"/>
    </row>
    <row r="1427" ht="12.75">
      <c r="P1427" s="61"/>
    </row>
    <row r="1428" ht="12.75">
      <c r="P1428" s="61"/>
    </row>
    <row r="1429" ht="12.75">
      <c r="P1429" s="61"/>
    </row>
    <row r="1430" ht="12.75">
      <c r="P1430" s="61"/>
    </row>
    <row r="1431" ht="12.75">
      <c r="P1431" s="61"/>
    </row>
    <row r="1432" ht="12.75">
      <c r="P1432" s="61"/>
    </row>
    <row r="1433" ht="12.75">
      <c r="P1433" s="61"/>
    </row>
    <row r="1434" ht="12.75">
      <c r="P1434" s="61"/>
    </row>
    <row r="1435" ht="12.75">
      <c r="P1435" s="61"/>
    </row>
    <row r="1436" ht="12.75">
      <c r="P1436" s="61"/>
    </row>
    <row r="1437" ht="12.75">
      <c r="P1437" s="61"/>
    </row>
    <row r="1438" ht="12.75">
      <c r="P1438" s="61"/>
    </row>
    <row r="1439" ht="12.75">
      <c r="P1439" s="61"/>
    </row>
    <row r="1440" ht="12.75">
      <c r="P1440" s="61"/>
    </row>
    <row r="1441" ht="12.75">
      <c r="P1441" s="61"/>
    </row>
    <row r="1442" ht="12.75">
      <c r="P1442" s="61"/>
    </row>
    <row r="1443" ht="12.75">
      <c r="P1443" s="61"/>
    </row>
    <row r="1444" ht="12.75">
      <c r="P1444" s="61"/>
    </row>
    <row r="1445" ht="12.75">
      <c r="P1445" s="61"/>
    </row>
    <row r="1446" ht="12.75">
      <c r="P1446" s="61"/>
    </row>
    <row r="1447" ht="12.75">
      <c r="P1447" s="61"/>
    </row>
    <row r="1448" ht="12.75">
      <c r="P1448" s="61"/>
    </row>
    <row r="1449" ht="12.75">
      <c r="P1449" s="61"/>
    </row>
    <row r="1450" ht="12.75">
      <c r="P1450" s="61"/>
    </row>
    <row r="1451" ht="12.75">
      <c r="P1451" s="61"/>
    </row>
    <row r="1452" ht="12.75">
      <c r="P1452" s="61"/>
    </row>
    <row r="1453" ht="12.75">
      <c r="P1453" s="61"/>
    </row>
    <row r="1454" ht="12.75">
      <c r="P1454" s="61"/>
    </row>
    <row r="1455" ht="12.75">
      <c r="P1455" s="61"/>
    </row>
    <row r="1456" ht="12.75">
      <c r="P1456" s="61"/>
    </row>
    <row r="1457" ht="12.75">
      <c r="P1457" s="61"/>
    </row>
    <row r="1458" ht="12.75">
      <c r="P1458" s="61"/>
    </row>
    <row r="1459" ht="12.75">
      <c r="P1459" s="61"/>
    </row>
    <row r="1460" ht="12.75">
      <c r="P1460" s="61"/>
    </row>
    <row r="1461" ht="12.75">
      <c r="P1461" s="61"/>
    </row>
    <row r="1462" ht="12.75">
      <c r="P1462" s="61"/>
    </row>
    <row r="1463" ht="12.75">
      <c r="P1463" s="61"/>
    </row>
    <row r="1464" ht="12.75">
      <c r="P1464" s="61"/>
    </row>
    <row r="1465" ht="12.75">
      <c r="P1465" s="61"/>
    </row>
    <row r="1466" ht="12.75">
      <c r="P1466" s="61"/>
    </row>
    <row r="1467" ht="12.75">
      <c r="P1467" s="61"/>
    </row>
    <row r="1468" ht="12.75">
      <c r="P1468" s="61"/>
    </row>
    <row r="1469" ht="12.75">
      <c r="P1469" s="61"/>
    </row>
    <row r="1470" ht="12.75">
      <c r="P1470" s="61"/>
    </row>
    <row r="1471" ht="12.75">
      <c r="P1471" s="61"/>
    </row>
    <row r="1472" ht="12.75">
      <c r="P1472" s="61"/>
    </row>
    <row r="1473" ht="12.75">
      <c r="P1473" s="61"/>
    </row>
    <row r="1474" ht="12.75">
      <c r="P1474" s="61"/>
    </row>
    <row r="1475" ht="12.75">
      <c r="P1475" s="61"/>
    </row>
    <row r="1476" ht="12.75">
      <c r="P1476" s="61"/>
    </row>
    <row r="1477" ht="12.75">
      <c r="P1477" s="61"/>
    </row>
    <row r="1478" ht="12.75">
      <c r="P1478" s="61"/>
    </row>
    <row r="1479" ht="12.75">
      <c r="P1479" s="61"/>
    </row>
    <row r="1480" ht="12.75">
      <c r="P1480" s="61"/>
    </row>
    <row r="1481" ht="12.75">
      <c r="P1481" s="61"/>
    </row>
    <row r="1482" ht="12.75">
      <c r="P1482" s="61"/>
    </row>
    <row r="1483" ht="12.75">
      <c r="P1483" s="61"/>
    </row>
    <row r="1484" ht="12.75">
      <c r="P1484" s="61"/>
    </row>
    <row r="1485" ht="12.75">
      <c r="P1485" s="61"/>
    </row>
    <row r="1486" ht="12.75">
      <c r="P1486" s="61"/>
    </row>
    <row r="1487" ht="12.75">
      <c r="P1487" s="61"/>
    </row>
    <row r="1488" ht="12.75">
      <c r="P1488" s="61"/>
    </row>
    <row r="1489" ht="12.75">
      <c r="P1489" s="61"/>
    </row>
    <row r="1490" ht="12.75">
      <c r="P1490" s="61"/>
    </row>
    <row r="1491" ht="12.75">
      <c r="P1491" s="61"/>
    </row>
    <row r="1492" ht="12.75">
      <c r="P1492" s="61"/>
    </row>
    <row r="1493" ht="12.75">
      <c r="P1493" s="61"/>
    </row>
    <row r="1494" ht="12.75">
      <c r="P1494" s="61"/>
    </row>
    <row r="1495" ht="12.75">
      <c r="P1495" s="61"/>
    </row>
    <row r="1496" ht="12.75">
      <c r="P1496" s="61"/>
    </row>
    <row r="1497" ht="12.75">
      <c r="P1497" s="61"/>
    </row>
    <row r="1498" ht="12.75">
      <c r="P1498" s="61"/>
    </row>
    <row r="1499" ht="12.75">
      <c r="P1499" s="61"/>
    </row>
    <row r="1500" ht="12.75">
      <c r="P1500" s="61"/>
    </row>
    <row r="1501" ht="12.75">
      <c r="P1501" s="61"/>
    </row>
    <row r="1502" ht="12.75">
      <c r="P1502" s="61"/>
    </row>
    <row r="1503" ht="12.75">
      <c r="P1503" s="61"/>
    </row>
    <row r="1504" ht="12.75">
      <c r="P1504" s="61"/>
    </row>
    <row r="1505" ht="12.75">
      <c r="P1505" s="61"/>
    </row>
    <row r="1506" ht="12.75">
      <c r="P1506" s="61"/>
    </row>
    <row r="1507" ht="12.75">
      <c r="P1507" s="61"/>
    </row>
    <row r="1508" ht="12.75">
      <c r="P1508" s="61"/>
    </row>
    <row r="1509" ht="12.75">
      <c r="P1509" s="61"/>
    </row>
    <row r="1510" ht="12.75">
      <c r="P1510" s="61"/>
    </row>
    <row r="1511" ht="12.75">
      <c r="P1511" s="61"/>
    </row>
    <row r="1512" ht="12.75">
      <c r="P1512" s="61"/>
    </row>
    <row r="1513" ht="12.75">
      <c r="P1513" s="61"/>
    </row>
    <row r="1514" ht="12.75">
      <c r="P1514" s="61"/>
    </row>
    <row r="1515" ht="12.75">
      <c r="P1515" s="61"/>
    </row>
    <row r="1516" ht="12.75">
      <c r="P1516" s="61"/>
    </row>
    <row r="1517" ht="12.75">
      <c r="P1517" s="61"/>
    </row>
    <row r="1518" ht="12.75">
      <c r="P1518" s="61"/>
    </row>
    <row r="1519" ht="12.75">
      <c r="P1519" s="61"/>
    </row>
    <row r="1520" ht="12.75">
      <c r="P1520" s="61"/>
    </row>
    <row r="1521" ht="12.75">
      <c r="P1521" s="61"/>
    </row>
    <row r="1522" ht="12.75">
      <c r="P1522" s="61"/>
    </row>
    <row r="1523" ht="12.75">
      <c r="P1523" s="61"/>
    </row>
    <row r="1524" ht="12.75">
      <c r="P1524" s="61"/>
    </row>
    <row r="1525" ht="12.75">
      <c r="P1525" s="61"/>
    </row>
    <row r="1526" ht="12.75">
      <c r="P1526" s="61"/>
    </row>
    <row r="1527" ht="12.75">
      <c r="P1527" s="61"/>
    </row>
    <row r="1528" ht="12.75">
      <c r="P1528" s="61"/>
    </row>
    <row r="1529" ht="12.75">
      <c r="P1529" s="61"/>
    </row>
    <row r="1530" ht="12.75">
      <c r="P1530" s="61"/>
    </row>
    <row r="1531" ht="12.75">
      <c r="P1531" s="61"/>
    </row>
    <row r="1532" ht="12.75">
      <c r="P1532" s="61"/>
    </row>
    <row r="1533" ht="12.75">
      <c r="P1533" s="61"/>
    </row>
    <row r="1534" ht="12.75">
      <c r="P1534" s="61"/>
    </row>
    <row r="1535" ht="12.75">
      <c r="P1535" s="61"/>
    </row>
    <row r="1536" ht="12.75">
      <c r="P1536" s="61"/>
    </row>
    <row r="1537" ht="12.75">
      <c r="P1537" s="61"/>
    </row>
    <row r="1538" ht="12.75">
      <c r="P1538" s="61"/>
    </row>
    <row r="1539" ht="12.75">
      <c r="P1539" s="61"/>
    </row>
    <row r="1540" ht="12.75">
      <c r="P1540" s="61"/>
    </row>
    <row r="1541" ht="12.75">
      <c r="P1541" s="61"/>
    </row>
    <row r="1542" ht="12.75">
      <c r="P1542" s="61"/>
    </row>
    <row r="1543" ht="12.75">
      <c r="P1543" s="61"/>
    </row>
    <row r="1544" ht="12.75">
      <c r="P1544" s="61"/>
    </row>
    <row r="1545" ht="12.75">
      <c r="P1545" s="61"/>
    </row>
    <row r="1546" ht="12.75">
      <c r="P1546" s="61"/>
    </row>
    <row r="1547" ht="12.75">
      <c r="P1547" s="61"/>
    </row>
    <row r="1548" ht="12.75">
      <c r="P1548" s="61"/>
    </row>
    <row r="1549" ht="12.75">
      <c r="P1549" s="61"/>
    </row>
    <row r="1550" ht="12.75">
      <c r="P1550" s="61"/>
    </row>
    <row r="1551" ht="12.75">
      <c r="P1551" s="61"/>
    </row>
    <row r="1552" ht="12.75">
      <c r="P1552" s="61"/>
    </row>
    <row r="1553" ht="12.75">
      <c r="P1553" s="61"/>
    </row>
    <row r="1554" ht="12.75">
      <c r="P1554" s="61"/>
    </row>
    <row r="1555" ht="12.75">
      <c r="P1555" s="61"/>
    </row>
    <row r="1556" ht="12.75">
      <c r="P1556" s="61"/>
    </row>
    <row r="1557" ht="12.75">
      <c r="P1557" s="61"/>
    </row>
    <row r="1558" ht="12.75">
      <c r="P1558" s="61"/>
    </row>
    <row r="1559" ht="12.75">
      <c r="P1559" s="61"/>
    </row>
    <row r="1560" ht="12.75">
      <c r="P1560" s="61"/>
    </row>
    <row r="1561" ht="12.75">
      <c r="P1561" s="61"/>
    </row>
    <row r="1562" ht="12.75">
      <c r="P1562" s="61"/>
    </row>
    <row r="1563" ht="12.75">
      <c r="P1563" s="61"/>
    </row>
    <row r="1564" ht="12.75">
      <c r="P1564" s="61"/>
    </row>
    <row r="1565" ht="12.75">
      <c r="P1565" s="61"/>
    </row>
    <row r="1566" ht="12.75">
      <c r="P1566" s="61"/>
    </row>
    <row r="1567" ht="12.75">
      <c r="P1567" s="61"/>
    </row>
    <row r="1568" ht="12.75">
      <c r="P1568" s="61"/>
    </row>
    <row r="1569" ht="12.75">
      <c r="P1569" s="61"/>
    </row>
    <row r="1570" ht="12.75">
      <c r="P1570" s="61"/>
    </row>
    <row r="1571" ht="12.75">
      <c r="P1571" s="61"/>
    </row>
    <row r="1572" ht="12.75">
      <c r="P1572" s="61"/>
    </row>
    <row r="1573" ht="12.75">
      <c r="P1573" s="61"/>
    </row>
    <row r="1574" ht="12.75">
      <c r="P1574" s="61"/>
    </row>
    <row r="1575" ht="12.75">
      <c r="P1575" s="61"/>
    </row>
    <row r="1576" ht="12.75">
      <c r="P1576" s="61"/>
    </row>
    <row r="1577" ht="12.75">
      <c r="P1577" s="61"/>
    </row>
    <row r="1578" ht="12.75">
      <c r="P1578" s="61"/>
    </row>
    <row r="1579" ht="12.75">
      <c r="P1579" s="61"/>
    </row>
    <row r="1580" ht="12.75">
      <c r="P1580" s="61"/>
    </row>
    <row r="1581" ht="12.75">
      <c r="P1581" s="61"/>
    </row>
    <row r="1582" ht="12.75">
      <c r="P1582" s="61"/>
    </row>
    <row r="1583" ht="12.75">
      <c r="P1583" s="61"/>
    </row>
    <row r="1584" ht="12.75">
      <c r="P1584" s="61"/>
    </row>
    <row r="1585" ht="12.75">
      <c r="P1585" s="61"/>
    </row>
    <row r="1586" ht="12.75">
      <c r="P1586" s="61"/>
    </row>
    <row r="1587" ht="12.75">
      <c r="P1587" s="61"/>
    </row>
    <row r="1588" ht="12.75">
      <c r="P1588" s="61"/>
    </row>
    <row r="1589" ht="12.75">
      <c r="P1589" s="61"/>
    </row>
    <row r="1590" ht="12.75">
      <c r="P1590" s="61"/>
    </row>
    <row r="1591" ht="12.75">
      <c r="P1591" s="61"/>
    </row>
    <row r="1592" ht="12.75">
      <c r="P1592" s="61"/>
    </row>
    <row r="1593" ht="12.75">
      <c r="P1593" s="61"/>
    </row>
    <row r="1594" ht="12.75">
      <c r="P1594" s="61"/>
    </row>
    <row r="1595" ht="12.75">
      <c r="P1595" s="61"/>
    </row>
    <row r="1596" ht="12.75">
      <c r="P1596" s="61"/>
    </row>
    <row r="1597" ht="12.75">
      <c r="P1597" s="61"/>
    </row>
    <row r="1598" ht="12.75">
      <c r="P1598" s="61"/>
    </row>
    <row r="1599" ht="12.75">
      <c r="P1599" s="61"/>
    </row>
    <row r="1600" ht="12.75">
      <c r="P1600" s="61"/>
    </row>
    <row r="1601" ht="12.75">
      <c r="P1601" s="61"/>
    </row>
    <row r="1602" ht="12.75">
      <c r="P1602" s="61"/>
    </row>
    <row r="1603" ht="12.75">
      <c r="P1603" s="61"/>
    </row>
    <row r="1604" ht="12.75">
      <c r="P1604" s="61"/>
    </row>
    <row r="1605" ht="12.75">
      <c r="P1605" s="61"/>
    </row>
    <row r="1606" ht="12.75">
      <c r="P1606" s="61"/>
    </row>
    <row r="1607" ht="12.75">
      <c r="P1607" s="61"/>
    </row>
    <row r="1608" ht="12.75">
      <c r="P1608" s="61"/>
    </row>
    <row r="1609" ht="12.75">
      <c r="P1609" s="61"/>
    </row>
    <row r="1610" ht="12.75">
      <c r="P1610" s="61"/>
    </row>
    <row r="1611" ht="12.75">
      <c r="P1611" s="61"/>
    </row>
    <row r="1612" ht="12.75">
      <c r="P1612" s="61"/>
    </row>
    <row r="1613" ht="12.75">
      <c r="P1613" s="61"/>
    </row>
    <row r="1614" ht="12.75">
      <c r="P1614" s="61"/>
    </row>
    <row r="1615" ht="12.75">
      <c r="P1615" s="61"/>
    </row>
    <row r="1616" ht="12.75">
      <c r="P1616" s="61"/>
    </row>
    <row r="1617" ht="12.75">
      <c r="P1617" s="61"/>
    </row>
    <row r="1618" ht="12.75">
      <c r="P1618" s="61"/>
    </row>
    <row r="1619" ht="12.75">
      <c r="P1619" s="61"/>
    </row>
    <row r="1620" ht="12.75">
      <c r="P1620" s="61"/>
    </row>
    <row r="1621" ht="12.75">
      <c r="P1621" s="61"/>
    </row>
    <row r="1622" ht="12.75">
      <c r="P1622" s="61"/>
    </row>
    <row r="1623" ht="12.75">
      <c r="P1623" s="61"/>
    </row>
    <row r="1624" ht="12.75">
      <c r="P1624" s="61"/>
    </row>
    <row r="1625" ht="12.75">
      <c r="P1625" s="61"/>
    </row>
    <row r="1626" ht="12.75">
      <c r="P1626" s="61"/>
    </row>
    <row r="1627" ht="12.75">
      <c r="P1627" s="61"/>
    </row>
    <row r="1628" ht="12.75">
      <c r="P1628" s="61"/>
    </row>
    <row r="1629" ht="12.75">
      <c r="P1629" s="61"/>
    </row>
    <row r="1630" ht="12.75">
      <c r="P1630" s="61"/>
    </row>
    <row r="1631" ht="12.75">
      <c r="P1631" s="61"/>
    </row>
    <row r="1632" ht="12.75">
      <c r="P1632" s="61"/>
    </row>
    <row r="1633" ht="12.75">
      <c r="P1633" s="61"/>
    </row>
    <row r="1634" ht="12.75">
      <c r="P1634" s="61"/>
    </row>
    <row r="1635" ht="12.75">
      <c r="P1635" s="61"/>
    </row>
    <row r="1636" ht="12.75">
      <c r="P1636" s="61"/>
    </row>
    <row r="1637" ht="12.75">
      <c r="P1637" s="61"/>
    </row>
    <row r="1638" ht="12.75">
      <c r="P1638" s="61"/>
    </row>
    <row r="1639" ht="12.75">
      <c r="P1639" s="61"/>
    </row>
    <row r="1640" ht="12.75">
      <c r="P1640" s="61"/>
    </row>
    <row r="1641" ht="12.75">
      <c r="P1641" s="61"/>
    </row>
    <row r="1642" ht="12.75">
      <c r="P1642" s="61"/>
    </row>
    <row r="1643" ht="12.75">
      <c r="P1643" s="61"/>
    </row>
    <row r="1644" ht="12.75">
      <c r="P1644" s="61"/>
    </row>
    <row r="1645" ht="12.75">
      <c r="P1645" s="61"/>
    </row>
    <row r="1646" ht="12.75">
      <c r="P1646" s="61"/>
    </row>
    <row r="1647" ht="12.75">
      <c r="P1647" s="61"/>
    </row>
    <row r="1648" ht="12.75">
      <c r="P1648" s="61"/>
    </row>
    <row r="1649" ht="12.75">
      <c r="P1649" s="61"/>
    </row>
    <row r="1650" ht="12.75">
      <c r="P1650" s="61"/>
    </row>
    <row r="1651" ht="12.75">
      <c r="P1651" s="61"/>
    </row>
    <row r="1652" ht="12.75">
      <c r="P1652" s="61"/>
    </row>
    <row r="1653" ht="12.75">
      <c r="P1653" s="61"/>
    </row>
    <row r="1654" ht="12.75">
      <c r="P1654" s="61"/>
    </row>
    <row r="1655" ht="12.75">
      <c r="P1655" s="61"/>
    </row>
    <row r="1656" ht="12.75">
      <c r="P1656" s="61"/>
    </row>
    <row r="1657" ht="12.75">
      <c r="P1657" s="61"/>
    </row>
    <row r="1658" ht="12.75">
      <c r="P1658" s="61"/>
    </row>
    <row r="1659" ht="12.75">
      <c r="P1659" s="61"/>
    </row>
    <row r="1660" ht="12.75">
      <c r="P1660" s="61"/>
    </row>
    <row r="1661" ht="12.75">
      <c r="P1661" s="61"/>
    </row>
    <row r="1662" ht="12.75">
      <c r="P1662" s="61"/>
    </row>
    <row r="1663" ht="12.75">
      <c r="P1663" s="61"/>
    </row>
    <row r="1664" ht="12.75">
      <c r="P1664" s="61"/>
    </row>
    <row r="1665" ht="12.75">
      <c r="P1665" s="61"/>
    </row>
    <row r="1666" ht="12.75">
      <c r="P1666" s="61"/>
    </row>
    <row r="1667" ht="12.75">
      <c r="P1667" s="61"/>
    </row>
    <row r="1668" ht="12.75">
      <c r="P1668" s="61"/>
    </row>
    <row r="1669" ht="12.75">
      <c r="P1669" s="61"/>
    </row>
    <row r="1670" ht="12.75">
      <c r="P1670" s="61"/>
    </row>
    <row r="1671" ht="12.75">
      <c r="P1671" s="61"/>
    </row>
    <row r="1672" ht="12.75">
      <c r="P1672" s="61"/>
    </row>
    <row r="1673" ht="12.75">
      <c r="P1673" s="61"/>
    </row>
    <row r="1674" ht="12.75">
      <c r="P1674" s="61"/>
    </row>
    <row r="1675" ht="12.75">
      <c r="P1675" s="61"/>
    </row>
    <row r="1676" ht="12.75">
      <c r="P1676" s="61"/>
    </row>
    <row r="1677" ht="12.75">
      <c r="P1677" s="61"/>
    </row>
    <row r="1678" ht="12.75">
      <c r="P1678" s="61"/>
    </row>
    <row r="1679" ht="12.75">
      <c r="P1679" s="61"/>
    </row>
    <row r="1680" ht="12.75">
      <c r="P1680" s="61"/>
    </row>
    <row r="1681" ht="12.75">
      <c r="P1681" s="61"/>
    </row>
    <row r="1682" ht="12.75">
      <c r="P1682" s="61"/>
    </row>
    <row r="1683" ht="12.75">
      <c r="P1683" s="61"/>
    </row>
    <row r="1684" ht="12.75">
      <c r="P1684" s="61"/>
    </row>
    <row r="1685" ht="12.75">
      <c r="P1685" s="61"/>
    </row>
    <row r="1686" ht="12.75">
      <c r="P1686" s="61"/>
    </row>
    <row r="1687" ht="12.75">
      <c r="P1687" s="61"/>
    </row>
    <row r="1688" ht="12.75">
      <c r="P1688" s="61"/>
    </row>
    <row r="1689" ht="12.75">
      <c r="P1689" s="61"/>
    </row>
    <row r="1690" ht="12.75">
      <c r="P1690" s="61"/>
    </row>
    <row r="1691" ht="12.75">
      <c r="P1691" s="61"/>
    </row>
    <row r="1692" ht="12.75">
      <c r="P1692" s="61"/>
    </row>
    <row r="1693" ht="12.75">
      <c r="P1693" s="61"/>
    </row>
    <row r="1694" ht="12.75">
      <c r="P1694" s="61"/>
    </row>
    <row r="1695" ht="12.75">
      <c r="P1695" s="61"/>
    </row>
    <row r="1696" ht="12.75">
      <c r="P1696" s="61"/>
    </row>
    <row r="1697" ht="12.75">
      <c r="P1697" s="61"/>
    </row>
    <row r="1698" ht="12.75">
      <c r="P1698" s="61"/>
    </row>
    <row r="1699" ht="12.75">
      <c r="P1699" s="61"/>
    </row>
    <row r="1700" ht="12.75">
      <c r="P1700" s="61"/>
    </row>
    <row r="1701" ht="12.75">
      <c r="P1701" s="61"/>
    </row>
    <row r="1702" ht="12.75">
      <c r="P1702" s="61"/>
    </row>
    <row r="1703" ht="12.75">
      <c r="P1703" s="61"/>
    </row>
  </sheetData>
  <mergeCells count="1">
    <mergeCell ref="B88:D89"/>
  </mergeCells>
  <printOptions horizontalCentered="1" verticalCentered="1"/>
  <pageMargins left="0.1968503937007874" right="0.1968503937007874" top="0.19" bottom="0.15748031496062992" header="0.15748031496062992" footer="0.4724409448818898"/>
  <pageSetup fitToWidth="3" horizontalDpi="300" verticalDpi="300" orientation="landscape" scale="54" r:id="rId1"/>
  <colBreaks count="2" manualBreakCount="2">
    <brk id="17" max="82" man="1"/>
    <brk id="34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85" zoomScaleNormal="85" workbookViewId="0" topLeftCell="A1">
      <selection activeCell="J25" sqref="J25"/>
    </sheetView>
  </sheetViews>
  <sheetFormatPr defaultColWidth="11.421875" defaultRowHeight="12.75"/>
  <cols>
    <col min="1" max="1" width="6.421875" style="15" customWidth="1"/>
    <col min="2" max="2" width="36.140625" style="15" customWidth="1"/>
    <col min="3" max="3" width="10.7109375" style="15" customWidth="1"/>
    <col min="4" max="4" width="12.7109375" style="15" bestFit="1" customWidth="1"/>
    <col min="5" max="5" width="9.7109375" style="15" customWidth="1"/>
    <col min="6" max="6" width="12.7109375" style="15" bestFit="1" customWidth="1"/>
    <col min="7" max="7" width="9.7109375" style="15" customWidth="1"/>
    <col min="8" max="8" width="12.7109375" style="15" bestFit="1" customWidth="1"/>
    <col min="9" max="16384" width="11.421875" style="15" customWidth="1"/>
  </cols>
  <sheetData>
    <row r="1" ht="21" thickBot="1">
      <c r="A1" s="60" t="s">
        <v>244</v>
      </c>
    </row>
    <row r="2" spans="1:12" ht="31.5">
      <c r="A2" s="170"/>
      <c r="B2" s="171"/>
      <c r="C2" s="172" t="s">
        <v>45</v>
      </c>
      <c r="D2" s="172" t="s">
        <v>96</v>
      </c>
      <c r="E2" s="172" t="s">
        <v>46</v>
      </c>
      <c r="F2" s="172" t="s">
        <v>96</v>
      </c>
      <c r="G2" s="172" t="s">
        <v>47</v>
      </c>
      <c r="H2" s="173" t="s">
        <v>96</v>
      </c>
      <c r="J2" s="349" t="s">
        <v>237</v>
      </c>
      <c r="K2" s="349"/>
      <c r="L2" s="349"/>
    </row>
    <row r="3" spans="1:12" ht="9" customHeight="1">
      <c r="A3" s="67"/>
      <c r="B3" s="65"/>
      <c r="C3" s="65"/>
      <c r="D3" s="65"/>
      <c r="E3" s="65"/>
      <c r="F3" s="65"/>
      <c r="G3" s="65"/>
      <c r="H3" s="156"/>
      <c r="J3" s="349"/>
      <c r="K3" s="349"/>
      <c r="L3" s="349"/>
    </row>
    <row r="4" spans="1:12" ht="15.75">
      <c r="A4" s="64" t="s">
        <v>43</v>
      </c>
      <c r="B4" s="65"/>
      <c r="C4" s="65"/>
      <c r="D4" s="65"/>
      <c r="E4" s="65"/>
      <c r="F4" s="65"/>
      <c r="G4" s="65"/>
      <c r="H4" s="156"/>
      <c r="J4" s="349"/>
      <c r="K4" s="349"/>
      <c r="L4" s="349"/>
    </row>
    <row r="5" spans="1:12" ht="15.75">
      <c r="A5" s="67"/>
      <c r="B5" s="157">
        <f>+Caisse!B4</f>
        <v>0</v>
      </c>
      <c r="C5" s="158">
        <f>+Caisse!C4</f>
        <v>0</v>
      </c>
      <c r="D5" s="159" t="e">
        <f>+C5/$C$9</f>
        <v>#DIV/0!</v>
      </c>
      <c r="E5" s="158">
        <f>+Caisse!T4</f>
        <v>0</v>
      </c>
      <c r="F5" s="159" t="e">
        <f>+E5/$E$9</f>
        <v>#DIV/0!</v>
      </c>
      <c r="G5" s="158">
        <f>Caisse!AK4</f>
        <v>0</v>
      </c>
      <c r="H5" s="160" t="e">
        <f>+G5/$G$9</f>
        <v>#DIV/0!</v>
      </c>
      <c r="J5" s="349"/>
      <c r="K5" s="349"/>
      <c r="L5" s="349"/>
    </row>
    <row r="6" spans="1:8" ht="15.75">
      <c r="A6" s="67"/>
      <c r="B6" s="157">
        <f>+Caisse!B5</f>
        <v>0</v>
      </c>
      <c r="C6" s="158">
        <f>+Caisse!C5</f>
        <v>0</v>
      </c>
      <c r="D6" s="159" t="e">
        <f>+C6/$C$9</f>
        <v>#DIV/0!</v>
      </c>
      <c r="E6" s="158">
        <f>+Caisse!T5</f>
        <v>0</v>
      </c>
      <c r="F6" s="159" t="e">
        <f>+E6/$E$9</f>
        <v>#DIV/0!</v>
      </c>
      <c r="G6" s="158">
        <f>Caisse!AK5</f>
        <v>0</v>
      </c>
      <c r="H6" s="160" t="e">
        <f>+G6/$G$9</f>
        <v>#DIV/0!</v>
      </c>
    </row>
    <row r="7" spans="1:8" ht="15.75">
      <c r="A7" s="67"/>
      <c r="B7" s="157">
        <f>+Caisse!B6</f>
        <v>0</v>
      </c>
      <c r="C7" s="158">
        <f>+Caisse!C6</f>
        <v>0</v>
      </c>
      <c r="D7" s="159" t="e">
        <f>+C7/$C$9</f>
        <v>#DIV/0!</v>
      </c>
      <c r="E7" s="158">
        <f>+Caisse!T6</f>
        <v>0</v>
      </c>
      <c r="F7" s="159" t="e">
        <f>+E7/$E$9</f>
        <v>#DIV/0!</v>
      </c>
      <c r="G7" s="158">
        <f>Caisse!AK6</f>
        <v>0</v>
      </c>
      <c r="H7" s="160" t="e">
        <f>+G7/$G$9</f>
        <v>#DIV/0!</v>
      </c>
    </row>
    <row r="8" spans="1:8" ht="15.75">
      <c r="A8" s="67"/>
      <c r="B8" s="157">
        <f>+Caisse!B7</f>
        <v>0</v>
      </c>
      <c r="C8" s="158">
        <f>+Caisse!C7</f>
        <v>0</v>
      </c>
      <c r="D8" s="159" t="e">
        <f>+C8/$C$9</f>
        <v>#DIV/0!</v>
      </c>
      <c r="E8" s="158">
        <f>+Caisse!T7</f>
        <v>0</v>
      </c>
      <c r="F8" s="159" t="e">
        <f>+E8/$E$9</f>
        <v>#DIV/0!</v>
      </c>
      <c r="G8" s="158">
        <f>Caisse!AK7</f>
        <v>0</v>
      </c>
      <c r="H8" s="160" t="e">
        <f>+G8/$G$9</f>
        <v>#DIV/0!</v>
      </c>
    </row>
    <row r="9" spans="1:8" ht="15.75">
      <c r="A9" s="64" t="s">
        <v>212</v>
      </c>
      <c r="B9" s="65"/>
      <c r="C9" s="161">
        <f>SUM(C5:C8)</f>
        <v>0</v>
      </c>
      <c r="D9" s="162">
        <v>1</v>
      </c>
      <c r="E9" s="161">
        <f>SUM(E5:E8)</f>
        <v>0</v>
      </c>
      <c r="F9" s="162">
        <v>1</v>
      </c>
      <c r="G9" s="161">
        <f>SUM(G5:G8)</f>
        <v>0</v>
      </c>
      <c r="H9" s="163">
        <v>1</v>
      </c>
    </row>
    <row r="10" spans="1:8" ht="15.75">
      <c r="A10" s="67"/>
      <c r="B10" s="65"/>
      <c r="C10" s="68"/>
      <c r="D10" s="65"/>
      <c r="E10" s="68"/>
      <c r="F10" s="164"/>
      <c r="G10" s="65"/>
      <c r="H10" s="156"/>
    </row>
    <row r="11" spans="1:8" ht="15.75">
      <c r="A11" s="64" t="s">
        <v>48</v>
      </c>
      <c r="B11" s="65"/>
      <c r="C11" s="68"/>
      <c r="D11" s="65"/>
      <c r="E11" s="68"/>
      <c r="F11" s="164"/>
      <c r="G11" s="65"/>
      <c r="H11" s="156"/>
    </row>
    <row r="12" spans="1:8" ht="15.75">
      <c r="A12" s="67"/>
      <c r="B12" s="65" t="s">
        <v>213</v>
      </c>
      <c r="C12" s="68">
        <v>0</v>
      </c>
      <c r="D12" s="65"/>
      <c r="E12" s="158">
        <f>C14</f>
        <v>0</v>
      </c>
      <c r="F12" s="164"/>
      <c r="G12" s="158">
        <f>E14</f>
        <v>0</v>
      </c>
      <c r="H12" s="156"/>
    </row>
    <row r="13" spans="1:8" ht="15.75">
      <c r="A13" s="67"/>
      <c r="B13" s="65" t="s">
        <v>98</v>
      </c>
      <c r="C13" s="294">
        <f>Caisse!C37</f>
        <v>0</v>
      </c>
      <c r="D13" s="159" t="e">
        <f>+C13/C9</f>
        <v>#DIV/0!</v>
      </c>
      <c r="E13" s="68">
        <f>Caisse!T37</f>
        <v>0</v>
      </c>
      <c r="F13" s="159" t="e">
        <f>+E13/E9</f>
        <v>#DIV/0!</v>
      </c>
      <c r="G13" s="68">
        <f>Caisse!AK37</f>
        <v>0</v>
      </c>
      <c r="H13" s="160" t="e">
        <f>+G13/G9</f>
        <v>#DIV/0!</v>
      </c>
    </row>
    <row r="14" spans="1:8" ht="15.75">
      <c r="A14" s="67"/>
      <c r="B14" s="65" t="s">
        <v>214</v>
      </c>
      <c r="C14" s="68"/>
      <c r="D14" s="65"/>
      <c r="E14" s="158">
        <f>E12</f>
        <v>0</v>
      </c>
      <c r="F14" s="164"/>
      <c r="G14" s="158">
        <f>G12</f>
        <v>0</v>
      </c>
      <c r="H14" s="156"/>
    </row>
    <row r="15" spans="1:8" ht="15.75">
      <c r="A15" s="64" t="s">
        <v>49</v>
      </c>
      <c r="B15" s="65"/>
      <c r="C15" s="161">
        <f>C12+C13-C14</f>
        <v>0</v>
      </c>
      <c r="D15" s="65"/>
      <c r="E15" s="161">
        <f>E12+E13-E14</f>
        <v>0</v>
      </c>
      <c r="F15" s="164"/>
      <c r="G15" s="161">
        <f>G12+G13-G14</f>
        <v>0</v>
      </c>
      <c r="H15" s="156"/>
    </row>
    <row r="16" spans="1:8" ht="15.75">
      <c r="A16" s="64" t="s">
        <v>50</v>
      </c>
      <c r="B16" s="65"/>
      <c r="C16" s="161">
        <f>+C9-C15</f>
        <v>0</v>
      </c>
      <c r="D16" s="159" t="e">
        <f>+C16/C9</f>
        <v>#DIV/0!</v>
      </c>
      <c r="E16" s="161">
        <f>+E9-E15</f>
        <v>0</v>
      </c>
      <c r="F16" s="159" t="e">
        <f>+E16/E9</f>
        <v>#DIV/0!</v>
      </c>
      <c r="G16" s="161">
        <f>+G9-G15</f>
        <v>0</v>
      </c>
      <c r="H16" s="160" t="e">
        <f>+G16/G9</f>
        <v>#DIV/0!</v>
      </c>
    </row>
    <row r="17" spans="1:8" ht="15.75">
      <c r="A17" s="67"/>
      <c r="B17" s="65"/>
      <c r="C17" s="68"/>
      <c r="D17" s="65"/>
      <c r="E17" s="68"/>
      <c r="F17" s="164"/>
      <c r="G17" s="65"/>
      <c r="H17" s="156"/>
    </row>
    <row r="18" spans="1:8" ht="15.75">
      <c r="A18" s="64" t="s">
        <v>44</v>
      </c>
      <c r="B18" s="65"/>
      <c r="C18" s="68"/>
      <c r="D18" s="65"/>
      <c r="E18" s="68"/>
      <c r="F18" s="164"/>
      <c r="G18" s="65"/>
      <c r="H18" s="156"/>
    </row>
    <row r="19" spans="1:8" ht="15.75">
      <c r="A19" s="64"/>
      <c r="B19" s="157" t="str">
        <f>+Caisse!B36</f>
        <v>Consultants</v>
      </c>
      <c r="C19" s="158">
        <f>+Caisse!C36</f>
        <v>0</v>
      </c>
      <c r="D19" s="159" t="e">
        <f>+C19/$C$9</f>
        <v>#DIV/0!</v>
      </c>
      <c r="E19" s="158">
        <f>+Caisse!T36</f>
        <v>0</v>
      </c>
      <c r="F19" s="159" t="e">
        <f>+E19/$C$9</f>
        <v>#DIV/0!</v>
      </c>
      <c r="G19" s="158">
        <f>+Caisse!AK36</f>
        <v>0</v>
      </c>
      <c r="H19" s="160" t="e">
        <f>+G19/$C$9</f>
        <v>#DIV/0!</v>
      </c>
    </row>
    <row r="20" spans="1:8" ht="15.75">
      <c r="A20" s="67"/>
      <c r="B20" s="157" t="str">
        <f>+Caisse!B41</f>
        <v>Salaire dirigeants</v>
      </c>
      <c r="C20" s="158">
        <f>+Caisse!C41</f>
        <v>0</v>
      </c>
      <c r="D20" s="159" t="e">
        <f>+C20/$C$9</f>
        <v>#DIV/0!</v>
      </c>
      <c r="E20" s="158">
        <f>+Caisse!T41</f>
        <v>0</v>
      </c>
      <c r="F20" s="159" t="e">
        <f>+E20/$E$9</f>
        <v>#DIV/0!</v>
      </c>
      <c r="G20" s="158">
        <f>Caisse!AK41</f>
        <v>0</v>
      </c>
      <c r="H20" s="160" t="e">
        <f>+G20/$G$9</f>
        <v>#DIV/0!</v>
      </c>
    </row>
    <row r="21" spans="1:8" ht="15.75">
      <c r="A21" s="67"/>
      <c r="B21" s="157" t="str">
        <f>+Caisse!B42</f>
        <v>Salaires des employés</v>
      </c>
      <c r="C21" s="158">
        <f>+Caisse!C42</f>
        <v>0</v>
      </c>
      <c r="D21" s="159" t="e">
        <f aca="true" t="shared" si="0" ref="D21:D57">+C21/$C$9</f>
        <v>#DIV/0!</v>
      </c>
      <c r="E21" s="158">
        <f>+Caisse!T42</f>
        <v>0</v>
      </c>
      <c r="F21" s="159" t="e">
        <f aca="true" t="shared" si="1" ref="F21:F57">+E21/$E$9</f>
        <v>#DIV/0!</v>
      </c>
      <c r="G21" s="158">
        <f>Caisse!AK42</f>
        <v>0</v>
      </c>
      <c r="H21" s="160" t="e">
        <f aca="true" t="shared" si="2" ref="H21:H57">+G21/$G$9</f>
        <v>#DIV/0!</v>
      </c>
    </row>
    <row r="22" spans="1:8" ht="15.75">
      <c r="A22" s="67"/>
      <c r="B22" s="157" t="str">
        <f>+Caisse!B43</f>
        <v>Avantages sociaux (20% des salaires)</v>
      </c>
      <c r="C22" s="158">
        <f>+Caisse!C43</f>
        <v>0</v>
      </c>
      <c r="D22" s="159" t="e">
        <f t="shared" si="0"/>
        <v>#DIV/0!</v>
      </c>
      <c r="E22" s="158">
        <f>+Caisse!T43</f>
        <v>0</v>
      </c>
      <c r="F22" s="159" t="e">
        <f t="shared" si="1"/>
        <v>#DIV/0!</v>
      </c>
      <c r="G22" s="158">
        <f>Caisse!AK43</f>
        <v>0</v>
      </c>
      <c r="H22" s="160" t="e">
        <f t="shared" si="2"/>
        <v>#DIV/0!</v>
      </c>
    </row>
    <row r="23" spans="1:8" ht="15.75">
      <c r="A23" s="67"/>
      <c r="B23" s="157" t="str">
        <f>+Caisse!B44</f>
        <v>Salaires représentants</v>
      </c>
      <c r="C23" s="158">
        <f>+Caisse!C44</f>
        <v>0</v>
      </c>
      <c r="D23" s="159" t="e">
        <f t="shared" si="0"/>
        <v>#DIV/0!</v>
      </c>
      <c r="E23" s="158">
        <f>+Caisse!T44</f>
        <v>0</v>
      </c>
      <c r="F23" s="159" t="e">
        <f t="shared" si="1"/>
        <v>#DIV/0!</v>
      </c>
      <c r="G23" s="158">
        <f>Caisse!AK44</f>
        <v>0</v>
      </c>
      <c r="H23" s="160" t="e">
        <f t="shared" si="2"/>
        <v>#DIV/0!</v>
      </c>
    </row>
    <row r="24" spans="1:8" ht="15.75">
      <c r="A24" s="67"/>
      <c r="B24" s="157" t="str">
        <f>+Caisse!B45</f>
        <v>Avantages sociaux/commissions</v>
      </c>
      <c r="C24" s="158">
        <f>+Caisse!C45</f>
        <v>0</v>
      </c>
      <c r="D24" s="159" t="e">
        <f t="shared" si="0"/>
        <v>#DIV/0!</v>
      </c>
      <c r="E24" s="158">
        <f>+Caisse!T45</f>
        <v>0</v>
      </c>
      <c r="F24" s="159" t="e">
        <f t="shared" si="1"/>
        <v>#DIV/0!</v>
      </c>
      <c r="G24" s="158">
        <f>Caisse!AK45</f>
        <v>0</v>
      </c>
      <c r="H24" s="160" t="e">
        <f t="shared" si="2"/>
        <v>#DIV/0!</v>
      </c>
    </row>
    <row r="25" spans="1:8" ht="15.75">
      <c r="A25" s="67"/>
      <c r="B25" s="157" t="str">
        <f>+Caisse!B46</f>
        <v>Loyer</v>
      </c>
      <c r="C25" s="158">
        <f>+Caisse!C46</f>
        <v>0</v>
      </c>
      <c r="D25" s="159" t="e">
        <f t="shared" si="0"/>
        <v>#DIV/0!</v>
      </c>
      <c r="E25" s="158">
        <f>+Caisse!T46</f>
        <v>0</v>
      </c>
      <c r="F25" s="159" t="e">
        <f t="shared" si="1"/>
        <v>#DIV/0!</v>
      </c>
      <c r="G25" s="158">
        <f>Caisse!AK46</f>
        <v>0</v>
      </c>
      <c r="H25" s="160" t="e">
        <f t="shared" si="2"/>
        <v>#DIV/0!</v>
      </c>
    </row>
    <row r="26" spans="1:8" ht="15.75">
      <c r="A26" s="67"/>
      <c r="B26" s="157" t="str">
        <f>+Caisse!B47</f>
        <v>Électricité/chauffage</v>
      </c>
      <c r="C26" s="158">
        <f>+Caisse!C47</f>
        <v>0</v>
      </c>
      <c r="D26" s="159" t="e">
        <f t="shared" si="0"/>
        <v>#DIV/0!</v>
      </c>
      <c r="E26" s="158">
        <f>+Caisse!T47</f>
        <v>0</v>
      </c>
      <c r="F26" s="159" t="e">
        <f t="shared" si="1"/>
        <v>#DIV/0!</v>
      </c>
      <c r="G26" s="158">
        <f>Caisse!AK47</f>
        <v>0</v>
      </c>
      <c r="H26" s="160" t="e">
        <f t="shared" si="2"/>
        <v>#DIV/0!</v>
      </c>
    </row>
    <row r="27" spans="1:8" ht="15.75">
      <c r="A27" s="67"/>
      <c r="B27" s="157" t="str">
        <f>+Caisse!B48</f>
        <v>Taxe d’affaires et permis</v>
      </c>
      <c r="C27" s="158">
        <f>+Caisse!C48</f>
        <v>0</v>
      </c>
      <c r="D27" s="159" t="e">
        <f t="shared" si="0"/>
        <v>#DIV/0!</v>
      </c>
      <c r="E27" s="158">
        <f>+Caisse!T48</f>
        <v>0</v>
      </c>
      <c r="F27" s="159" t="e">
        <f t="shared" si="1"/>
        <v>#DIV/0!</v>
      </c>
      <c r="G27" s="158">
        <f>Caisse!AK48</f>
        <v>0</v>
      </c>
      <c r="H27" s="160" t="e">
        <f t="shared" si="2"/>
        <v>#DIV/0!</v>
      </c>
    </row>
    <row r="28" spans="1:8" ht="15.75">
      <c r="A28" s="67"/>
      <c r="B28" s="157" t="str">
        <f>+Caisse!B49</f>
        <v>Cotisations et abonnements</v>
      </c>
      <c r="C28" s="158">
        <f>+Caisse!C49</f>
        <v>0</v>
      </c>
      <c r="D28" s="159" t="e">
        <f t="shared" si="0"/>
        <v>#DIV/0!</v>
      </c>
      <c r="E28" s="158">
        <f>+Caisse!T49</f>
        <v>0</v>
      </c>
      <c r="F28" s="159" t="e">
        <f t="shared" si="1"/>
        <v>#DIV/0!</v>
      </c>
      <c r="G28" s="158">
        <f>Caisse!AK49</f>
        <v>0</v>
      </c>
      <c r="H28" s="160" t="e">
        <f t="shared" si="2"/>
        <v>#DIV/0!</v>
      </c>
    </row>
    <row r="29" spans="1:8" ht="15.75">
      <c r="A29" s="67"/>
      <c r="B29" s="157" t="str">
        <f>+Caisse!B50</f>
        <v>Assurances</v>
      </c>
      <c r="C29" s="158">
        <f>+Caisse!C50</f>
        <v>0</v>
      </c>
      <c r="D29" s="159" t="e">
        <f t="shared" si="0"/>
        <v>#DIV/0!</v>
      </c>
      <c r="E29" s="158">
        <f>+Caisse!T50</f>
        <v>0</v>
      </c>
      <c r="F29" s="159" t="e">
        <f t="shared" si="1"/>
        <v>#DIV/0!</v>
      </c>
      <c r="G29" s="158">
        <f>Caisse!AK50</f>
        <v>0</v>
      </c>
      <c r="H29" s="160" t="e">
        <f t="shared" si="2"/>
        <v>#DIV/0!</v>
      </c>
    </row>
    <row r="30" spans="1:8" ht="15.75">
      <c r="A30" s="67"/>
      <c r="B30" s="157" t="str">
        <f>+Caisse!B51</f>
        <v>Publicité et promotion</v>
      </c>
      <c r="C30" s="158">
        <f>+Caisse!C51</f>
        <v>0</v>
      </c>
      <c r="D30" s="159" t="e">
        <f t="shared" si="0"/>
        <v>#DIV/0!</v>
      </c>
      <c r="E30" s="158">
        <f>+Caisse!T51</f>
        <v>0</v>
      </c>
      <c r="F30" s="159" t="e">
        <f t="shared" si="1"/>
        <v>#DIV/0!</v>
      </c>
      <c r="G30" s="158">
        <f>Caisse!AK51</f>
        <v>0</v>
      </c>
      <c r="H30" s="160" t="e">
        <f t="shared" si="2"/>
        <v>#DIV/0!</v>
      </c>
    </row>
    <row r="31" spans="1:8" ht="15.75">
      <c r="A31" s="67"/>
      <c r="B31" s="157" t="str">
        <f>+Caisse!B52</f>
        <v>Entretien et réparation des équipements</v>
      </c>
      <c r="C31" s="158">
        <f>+Caisse!C52</f>
        <v>0</v>
      </c>
      <c r="D31" s="159" t="e">
        <f t="shared" si="0"/>
        <v>#DIV/0!</v>
      </c>
      <c r="E31" s="158">
        <f>+Caisse!T52</f>
        <v>0</v>
      </c>
      <c r="F31" s="159" t="e">
        <f t="shared" si="1"/>
        <v>#DIV/0!</v>
      </c>
      <c r="G31" s="158">
        <f>Caisse!AK52</f>
        <v>0</v>
      </c>
      <c r="H31" s="160" t="e">
        <f t="shared" si="2"/>
        <v>#DIV/0!</v>
      </c>
    </row>
    <row r="32" spans="1:8" ht="15.75">
      <c r="A32" s="67"/>
      <c r="B32" s="157" t="str">
        <f>+Caisse!B53</f>
        <v>Location matériel roulant</v>
      </c>
      <c r="C32" s="158">
        <f>+Caisse!C53</f>
        <v>0</v>
      </c>
      <c r="D32" s="159" t="e">
        <f t="shared" si="0"/>
        <v>#DIV/0!</v>
      </c>
      <c r="E32" s="158">
        <f>+Caisse!T53</f>
        <v>0</v>
      </c>
      <c r="F32" s="159" t="e">
        <f t="shared" si="1"/>
        <v>#DIV/0!</v>
      </c>
      <c r="G32" s="158">
        <f>Caisse!AK53</f>
        <v>0</v>
      </c>
      <c r="H32" s="160" t="e">
        <f t="shared" si="2"/>
        <v>#DIV/0!</v>
      </c>
    </row>
    <row r="33" spans="1:8" ht="15.75">
      <c r="A33" s="67"/>
      <c r="B33" s="157" t="str">
        <f>+Caisse!B54</f>
        <v>Entretien et réparation du matériel roulant</v>
      </c>
      <c r="C33" s="158">
        <f>+Caisse!C54</f>
        <v>0</v>
      </c>
      <c r="D33" s="159" t="e">
        <f t="shared" si="0"/>
        <v>#DIV/0!</v>
      </c>
      <c r="E33" s="158">
        <f>+Caisse!T54</f>
        <v>0</v>
      </c>
      <c r="F33" s="159" t="e">
        <f t="shared" si="1"/>
        <v>#DIV/0!</v>
      </c>
      <c r="G33" s="158">
        <f>Caisse!AK54</f>
        <v>0</v>
      </c>
      <c r="H33" s="160" t="e">
        <f t="shared" si="2"/>
        <v>#DIV/0!</v>
      </c>
    </row>
    <row r="34" spans="1:8" ht="15.75">
      <c r="A34" s="67"/>
      <c r="B34" s="157" t="str">
        <f>+Caisse!B55</f>
        <v>Téléphone</v>
      </c>
      <c r="C34" s="158">
        <f>+Caisse!C55</f>
        <v>0</v>
      </c>
      <c r="D34" s="159" t="e">
        <f t="shared" si="0"/>
        <v>#DIV/0!</v>
      </c>
      <c r="E34" s="158">
        <f>+Caisse!T55</f>
        <v>0</v>
      </c>
      <c r="F34" s="159" t="e">
        <f t="shared" si="1"/>
        <v>#DIV/0!</v>
      </c>
      <c r="G34" s="158">
        <f>Caisse!AK55</f>
        <v>0</v>
      </c>
      <c r="H34" s="160" t="e">
        <f t="shared" si="2"/>
        <v>#DIV/0!</v>
      </c>
    </row>
    <row r="35" spans="1:8" ht="15.75">
      <c r="A35" s="67"/>
      <c r="B35" s="157" t="str">
        <f>+Caisse!B56</f>
        <v>Internet</v>
      </c>
      <c r="C35" s="158">
        <f>+Caisse!C56</f>
        <v>0</v>
      </c>
      <c r="D35" s="159" t="e">
        <f t="shared" si="0"/>
        <v>#DIV/0!</v>
      </c>
      <c r="E35" s="158">
        <f>+Caisse!T56</f>
        <v>0</v>
      </c>
      <c r="F35" s="159" t="e">
        <f t="shared" si="1"/>
        <v>#DIV/0!</v>
      </c>
      <c r="G35" s="158">
        <f>Caisse!AK56</f>
        <v>0</v>
      </c>
      <c r="H35" s="160" t="e">
        <f t="shared" si="2"/>
        <v>#DIV/0!</v>
      </c>
    </row>
    <row r="36" spans="1:8" ht="15.75">
      <c r="A36" s="67"/>
      <c r="B36" s="157" t="str">
        <f>+Caisse!B57</f>
        <v>Fournitures de bureau</v>
      </c>
      <c r="C36" s="158">
        <f>+Caisse!C57</f>
        <v>0</v>
      </c>
      <c r="D36" s="159" t="e">
        <f t="shared" si="0"/>
        <v>#DIV/0!</v>
      </c>
      <c r="E36" s="158">
        <f>+Caisse!T57</f>
        <v>0</v>
      </c>
      <c r="F36" s="159" t="e">
        <f t="shared" si="1"/>
        <v>#DIV/0!</v>
      </c>
      <c r="G36" s="158">
        <f>Caisse!AK57</f>
        <v>0</v>
      </c>
      <c r="H36" s="160" t="e">
        <f t="shared" si="2"/>
        <v>#DIV/0!</v>
      </c>
    </row>
    <row r="37" spans="1:8" ht="15.75">
      <c r="A37" s="67"/>
      <c r="B37" s="157" t="str">
        <f>+Caisse!B58</f>
        <v>Mise à jour logiciels informatiques</v>
      </c>
      <c r="C37" s="158">
        <f>+Caisse!C58</f>
        <v>0</v>
      </c>
      <c r="D37" s="159" t="e">
        <f t="shared" si="0"/>
        <v>#DIV/0!</v>
      </c>
      <c r="E37" s="158">
        <f>+Caisse!T58</f>
        <v>0</v>
      </c>
      <c r="F37" s="159" t="e">
        <f t="shared" si="1"/>
        <v>#DIV/0!</v>
      </c>
      <c r="G37" s="158">
        <f>Caisse!AK58</f>
        <v>0</v>
      </c>
      <c r="H37" s="160" t="e">
        <f t="shared" si="2"/>
        <v>#DIV/0!</v>
      </c>
    </row>
    <row r="38" spans="1:8" ht="15.75">
      <c r="A38" s="67"/>
      <c r="B38" s="157" t="str">
        <f>+Caisse!B59</f>
        <v>Honoraires professionnels</v>
      </c>
      <c r="C38" s="158">
        <f>+Caisse!C59</f>
        <v>0</v>
      </c>
      <c r="D38" s="159" t="e">
        <f t="shared" si="0"/>
        <v>#DIV/0!</v>
      </c>
      <c r="E38" s="158">
        <f>+Caisse!T59</f>
        <v>0</v>
      </c>
      <c r="F38" s="159" t="e">
        <f t="shared" si="1"/>
        <v>#DIV/0!</v>
      </c>
      <c r="G38" s="158">
        <f>Caisse!AK59</f>
        <v>0</v>
      </c>
      <c r="H38" s="160" t="e">
        <f t="shared" si="2"/>
        <v>#DIV/0!</v>
      </c>
    </row>
    <row r="39" spans="1:8" ht="15.75">
      <c r="A39" s="67"/>
      <c r="B39" s="157" t="str">
        <f>+Caisse!B60</f>
        <v>Frais d’immatriculation</v>
      </c>
      <c r="C39" s="158">
        <f>+Caisse!C60</f>
        <v>0</v>
      </c>
      <c r="D39" s="159" t="e">
        <f t="shared" si="0"/>
        <v>#DIV/0!</v>
      </c>
      <c r="E39" s="158">
        <f>+Caisse!T60</f>
        <v>0</v>
      </c>
      <c r="F39" s="159" t="e">
        <f t="shared" si="1"/>
        <v>#DIV/0!</v>
      </c>
      <c r="G39" s="158">
        <f>Caisse!AK60</f>
        <v>0</v>
      </c>
      <c r="H39" s="160" t="e">
        <f t="shared" si="2"/>
        <v>#DIV/0!</v>
      </c>
    </row>
    <row r="40" spans="1:8" ht="15.75">
      <c r="A40" s="67"/>
      <c r="B40" s="157" t="str">
        <f>+Caisse!B61</f>
        <v>Frais de représentation</v>
      </c>
      <c r="C40" s="158">
        <f>+Caisse!C61</f>
        <v>0</v>
      </c>
      <c r="D40" s="159" t="e">
        <f t="shared" si="0"/>
        <v>#DIV/0!</v>
      </c>
      <c r="E40" s="158">
        <f>+Caisse!T61</f>
        <v>0</v>
      </c>
      <c r="F40" s="159" t="e">
        <f t="shared" si="1"/>
        <v>#DIV/0!</v>
      </c>
      <c r="G40" s="158">
        <f>Caisse!AK61</f>
        <v>0</v>
      </c>
      <c r="H40" s="160" t="e">
        <f t="shared" si="2"/>
        <v>#DIV/0!</v>
      </c>
    </row>
    <row r="41" spans="1:8" ht="15.75">
      <c r="A41" s="67"/>
      <c r="B41" s="157" t="str">
        <f>+Caisse!B62</f>
        <v>Déplacements</v>
      </c>
      <c r="C41" s="158">
        <f>+Caisse!C62</f>
        <v>0</v>
      </c>
      <c r="D41" s="159" t="e">
        <f t="shared" si="0"/>
        <v>#DIV/0!</v>
      </c>
      <c r="E41" s="158">
        <f>+Caisse!T62</f>
        <v>0</v>
      </c>
      <c r="F41" s="159" t="e">
        <f t="shared" si="1"/>
        <v>#DIV/0!</v>
      </c>
      <c r="G41" s="158">
        <f>Caisse!AK62</f>
        <v>0</v>
      </c>
      <c r="H41" s="160" t="e">
        <f t="shared" si="2"/>
        <v>#DIV/0!</v>
      </c>
    </row>
    <row r="42" spans="1:8" ht="15.75">
      <c r="A42" s="67"/>
      <c r="B42" s="157" t="str">
        <f>+Caisse!B63</f>
        <v>Formation</v>
      </c>
      <c r="C42" s="158">
        <f>+Caisse!C63</f>
        <v>0</v>
      </c>
      <c r="D42" s="159" t="e">
        <f t="shared" si="0"/>
        <v>#DIV/0!</v>
      </c>
      <c r="E42" s="158">
        <f>+Caisse!T63</f>
        <v>0</v>
      </c>
      <c r="F42" s="159" t="e">
        <f t="shared" si="1"/>
        <v>#DIV/0!</v>
      </c>
      <c r="G42" s="158">
        <f>Caisse!AK63</f>
        <v>0</v>
      </c>
      <c r="H42" s="160" t="e">
        <f t="shared" si="2"/>
        <v>#DIV/0!</v>
      </c>
    </row>
    <row r="43" spans="1:8" ht="15.75">
      <c r="A43" s="67"/>
      <c r="B43" s="157" t="str">
        <f>+Caisse!B65</f>
        <v>Frais d'ouverture de dossier</v>
      </c>
      <c r="C43" s="158">
        <f>+Caisse!C65</f>
        <v>0</v>
      </c>
      <c r="D43" s="159" t="e">
        <f t="shared" si="0"/>
        <v>#DIV/0!</v>
      </c>
      <c r="E43" s="158">
        <f>+Caisse!T65</f>
        <v>0</v>
      </c>
      <c r="F43" s="159" t="e">
        <f t="shared" si="1"/>
        <v>#DIV/0!</v>
      </c>
      <c r="G43" s="158">
        <f>Caisse!AK65</f>
        <v>0</v>
      </c>
      <c r="H43" s="160" t="e">
        <f t="shared" si="2"/>
        <v>#DIV/0!</v>
      </c>
    </row>
    <row r="44" spans="1:8" ht="15.75">
      <c r="A44" s="67"/>
      <c r="B44" s="157" t="str">
        <f>+Caisse!B66</f>
        <v>Frais bancaires</v>
      </c>
      <c r="C44" s="158">
        <f>+Caisse!C66</f>
        <v>0</v>
      </c>
      <c r="D44" s="159" t="e">
        <f t="shared" si="0"/>
        <v>#DIV/0!</v>
      </c>
      <c r="E44" s="158">
        <f>+Caisse!T66</f>
        <v>0</v>
      </c>
      <c r="F44" s="159" t="e">
        <f t="shared" si="1"/>
        <v>#DIV/0!</v>
      </c>
      <c r="G44" s="158">
        <f>Caisse!AK66</f>
        <v>0</v>
      </c>
      <c r="H44" s="160" t="e">
        <f t="shared" si="2"/>
        <v>#DIV/0!</v>
      </c>
    </row>
    <row r="45" spans="1:8" ht="15.75">
      <c r="A45" s="67"/>
      <c r="B45" s="157" t="str">
        <f>+Caisse!B67</f>
        <v>Divers</v>
      </c>
      <c r="C45" s="158">
        <f>+Caisse!C67</f>
        <v>0</v>
      </c>
      <c r="D45" s="159" t="e">
        <f t="shared" si="0"/>
        <v>#DIV/0!</v>
      </c>
      <c r="E45" s="158">
        <f>+Caisse!T67</f>
        <v>0</v>
      </c>
      <c r="F45" s="159" t="e">
        <f t="shared" si="1"/>
        <v>#DIV/0!</v>
      </c>
      <c r="G45" s="158">
        <f>Caisse!AK67</f>
        <v>0</v>
      </c>
      <c r="H45" s="160" t="e">
        <f t="shared" si="2"/>
        <v>#DIV/0!</v>
      </c>
    </row>
    <row r="46" spans="1:8" ht="15.75">
      <c r="A46" s="67"/>
      <c r="B46" s="157" t="str">
        <f>+Caisse!B69</f>
        <v>Emprunt CT intérêt</v>
      </c>
      <c r="C46" s="158">
        <f>+Caisse!C69</f>
        <v>0</v>
      </c>
      <c r="D46" s="159" t="e">
        <f t="shared" si="0"/>
        <v>#DIV/0!</v>
      </c>
      <c r="E46" s="158">
        <f>+Caisse!T69</f>
        <v>0</v>
      </c>
      <c r="F46" s="159" t="e">
        <f t="shared" si="1"/>
        <v>#DIV/0!</v>
      </c>
      <c r="G46" s="158">
        <f>Caisse!AK69</f>
        <v>0</v>
      </c>
      <c r="H46" s="160" t="e">
        <f t="shared" si="2"/>
        <v>#DIV/0!</v>
      </c>
    </row>
    <row r="47" spans="1:8" ht="15.75">
      <c r="A47" s="67"/>
      <c r="B47" s="157" t="str">
        <f>+Caisse!B71</f>
        <v>Emprunt LT Intérêt</v>
      </c>
      <c r="C47" s="158">
        <f>+Caisse!C71</f>
        <v>0</v>
      </c>
      <c r="D47" s="159" t="e">
        <f t="shared" si="0"/>
        <v>#DIV/0!</v>
      </c>
      <c r="E47" s="158">
        <f>+Caisse!T71</f>
        <v>0</v>
      </c>
      <c r="F47" s="159" t="e">
        <f t="shared" si="1"/>
        <v>#DIV/0!</v>
      </c>
      <c r="G47" s="158">
        <f>Caisse!AK71</f>
        <v>0</v>
      </c>
      <c r="H47" s="160" t="e">
        <f t="shared" si="2"/>
        <v>#DIV/0!</v>
      </c>
    </row>
    <row r="48" spans="1:8" ht="15.75">
      <c r="A48" s="67"/>
      <c r="B48" s="157" t="str">
        <f>Caisse!B73</f>
        <v>Emprunt FCJE Intérêt</v>
      </c>
      <c r="C48" s="158">
        <f>Caisse!C73</f>
        <v>0</v>
      </c>
      <c r="D48" s="159" t="e">
        <f t="shared" si="0"/>
        <v>#DIV/0!</v>
      </c>
      <c r="E48" s="158">
        <f>Caisse!T73</f>
        <v>0</v>
      </c>
      <c r="F48" s="159" t="e">
        <f t="shared" si="1"/>
        <v>#DIV/0!</v>
      </c>
      <c r="G48" s="158">
        <f>Caisse!AK73</f>
        <v>0</v>
      </c>
      <c r="H48" s="160" t="e">
        <f t="shared" si="2"/>
        <v>#DIV/0!</v>
      </c>
    </row>
    <row r="49" spans="1:8" ht="15.75">
      <c r="A49" s="67"/>
      <c r="B49" s="157" t="str">
        <f>+Caisse!B75</f>
        <v>Emprunt FLI intérêt</v>
      </c>
      <c r="C49" s="158">
        <f>+Caisse!C75</f>
        <v>0</v>
      </c>
      <c r="D49" s="159" t="e">
        <f t="shared" si="0"/>
        <v>#DIV/0!</v>
      </c>
      <c r="E49" s="158">
        <f>+Caisse!T75</f>
        <v>0</v>
      </c>
      <c r="F49" s="159" t="e">
        <f t="shared" si="1"/>
        <v>#DIV/0!</v>
      </c>
      <c r="G49" s="158">
        <f>Caisse!AK75</f>
        <v>0</v>
      </c>
      <c r="H49" s="160" t="e">
        <f t="shared" si="2"/>
        <v>#DIV/0!</v>
      </c>
    </row>
    <row r="50" spans="1:8" ht="15.75">
      <c r="A50" s="67"/>
      <c r="B50" s="65"/>
      <c r="C50" s="68"/>
      <c r="D50" s="164"/>
      <c r="E50" s="68"/>
      <c r="F50" s="164"/>
      <c r="G50" s="68"/>
      <c r="H50" s="156"/>
    </row>
    <row r="51" spans="1:8" ht="15.75" hidden="1">
      <c r="A51" s="67"/>
      <c r="B51" s="65"/>
      <c r="C51" s="68"/>
      <c r="D51" s="164"/>
      <c r="E51" s="68"/>
      <c r="F51" s="164"/>
      <c r="G51" s="68"/>
      <c r="H51" s="156"/>
    </row>
    <row r="52" spans="1:8" ht="15.75" hidden="1">
      <c r="A52" s="67"/>
      <c r="B52" s="65"/>
      <c r="C52" s="68"/>
      <c r="D52" s="164"/>
      <c r="E52" s="68"/>
      <c r="F52" s="164"/>
      <c r="G52" s="68"/>
      <c r="H52" s="156"/>
    </row>
    <row r="53" spans="1:8" ht="15.75">
      <c r="A53" s="64" t="s">
        <v>51</v>
      </c>
      <c r="B53" s="65"/>
      <c r="C53" s="161">
        <f>SUM(C19:C52)</f>
        <v>0</v>
      </c>
      <c r="D53" s="159" t="e">
        <f t="shared" si="0"/>
        <v>#DIV/0!</v>
      </c>
      <c r="E53" s="161">
        <f>SUM(E19:E52)</f>
        <v>0</v>
      </c>
      <c r="F53" s="159" t="e">
        <f t="shared" si="1"/>
        <v>#DIV/0!</v>
      </c>
      <c r="G53" s="161">
        <f>SUM(G19:G52)</f>
        <v>0</v>
      </c>
      <c r="H53" s="160" t="e">
        <f t="shared" si="2"/>
        <v>#DIV/0!</v>
      </c>
    </row>
    <row r="54" spans="1:8" ht="15.75">
      <c r="A54" s="64" t="s">
        <v>52</v>
      </c>
      <c r="B54" s="65"/>
      <c r="C54" s="161">
        <f>+C16-C53</f>
        <v>0</v>
      </c>
      <c r="D54" s="159" t="e">
        <f t="shared" si="0"/>
        <v>#DIV/0!</v>
      </c>
      <c r="E54" s="161">
        <f>+E16-E53</f>
        <v>0</v>
      </c>
      <c r="F54" s="159" t="e">
        <f t="shared" si="1"/>
        <v>#DIV/0!</v>
      </c>
      <c r="G54" s="161">
        <f>+G16-G53</f>
        <v>0</v>
      </c>
      <c r="H54" s="160" t="e">
        <f t="shared" si="2"/>
        <v>#DIV/0!</v>
      </c>
    </row>
    <row r="55" spans="1:8" ht="15.75">
      <c r="A55" s="64" t="s">
        <v>53</v>
      </c>
      <c r="B55" s="65"/>
      <c r="C55" s="158">
        <f>-AMRT!G14</f>
        <v>0</v>
      </c>
      <c r="D55" s="159" t="e">
        <f t="shared" si="0"/>
        <v>#DIV/0!</v>
      </c>
      <c r="E55" s="158">
        <f>-AMRT!G27</f>
        <v>0</v>
      </c>
      <c r="F55" s="159" t="e">
        <f t="shared" si="1"/>
        <v>#DIV/0!</v>
      </c>
      <c r="G55" s="158">
        <f>-AMRT!G40</f>
        <v>0</v>
      </c>
      <c r="H55" s="160" t="e">
        <f t="shared" si="2"/>
        <v>#DIV/0!</v>
      </c>
    </row>
    <row r="56" spans="1:8" ht="15.75">
      <c r="A56" s="64" t="s">
        <v>253</v>
      </c>
      <c r="B56" s="65"/>
      <c r="C56" s="158">
        <f>+Caisse!C23</f>
        <v>0</v>
      </c>
      <c r="D56" s="159" t="e">
        <f t="shared" si="0"/>
        <v>#DIV/0!</v>
      </c>
      <c r="E56" s="158">
        <f>+Caisse!T23</f>
        <v>0</v>
      </c>
      <c r="F56" s="159" t="e">
        <f t="shared" si="1"/>
        <v>#DIV/0!</v>
      </c>
      <c r="G56" s="158">
        <f>+Caisse!AK23</f>
        <v>0</v>
      </c>
      <c r="H56" s="160" t="e">
        <f t="shared" si="2"/>
        <v>#DIV/0!</v>
      </c>
    </row>
    <row r="57" spans="1:8" ht="16.5" thickBot="1">
      <c r="A57" s="165" t="s">
        <v>215</v>
      </c>
      <c r="B57" s="166"/>
      <c r="C57" s="167">
        <f>+C54+C55+C56</f>
        <v>0</v>
      </c>
      <c r="D57" s="168" t="e">
        <f t="shared" si="0"/>
        <v>#DIV/0!</v>
      </c>
      <c r="E57" s="167">
        <f>+E54+E55+E56</f>
        <v>0</v>
      </c>
      <c r="F57" s="168" t="e">
        <f t="shared" si="1"/>
        <v>#DIV/0!</v>
      </c>
      <c r="G57" s="167">
        <f>+G54+G55+G56</f>
        <v>0</v>
      </c>
      <c r="H57" s="169" t="e">
        <f t="shared" si="2"/>
        <v>#DIV/0!</v>
      </c>
    </row>
  </sheetData>
  <mergeCells count="1">
    <mergeCell ref="J2:L5"/>
  </mergeCells>
  <printOptions horizontalCentered="1"/>
  <pageMargins left="0.2362204724409449" right="0.2362204724409449" top="0.46" bottom="0.35" header="0.15748031496062992" footer="0.16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70" zoomScaleNormal="70" workbookViewId="0" topLeftCell="A7">
      <selection activeCell="I51" sqref="I51"/>
    </sheetView>
  </sheetViews>
  <sheetFormatPr defaultColWidth="10.7109375" defaultRowHeight="12.75"/>
  <cols>
    <col min="1" max="1" width="5.57421875" style="15" customWidth="1"/>
    <col min="2" max="2" width="8.7109375" style="15" customWidth="1"/>
    <col min="3" max="3" width="3.7109375" style="15" customWidth="1"/>
    <col min="4" max="4" width="23.421875" style="15" customWidth="1"/>
    <col min="5" max="5" width="12.00390625" style="15" customWidth="1"/>
    <col min="6" max="6" width="17.140625" style="84" customWidth="1"/>
    <col min="7" max="7" width="4.00390625" style="15" customWidth="1"/>
    <col min="8" max="8" width="12.00390625" style="15" customWidth="1"/>
    <col min="9" max="9" width="18.00390625" style="84" customWidth="1"/>
    <col min="10" max="10" width="4.7109375" style="15" customWidth="1"/>
    <col min="11" max="11" width="12.00390625" style="15" customWidth="1"/>
    <col min="12" max="12" width="17.7109375" style="84" customWidth="1"/>
    <col min="13" max="13" width="4.28125" style="15" customWidth="1"/>
    <col min="14" max="16384" width="12.00390625" style="15" customWidth="1"/>
  </cols>
  <sheetData>
    <row r="1" spans="1:13" ht="20.25">
      <c r="A1" s="216" t="s">
        <v>245</v>
      </c>
      <c r="B1" s="178"/>
      <c r="C1" s="178"/>
      <c r="D1" s="178"/>
      <c r="E1" s="178"/>
      <c r="F1" s="179"/>
      <c r="G1" s="178"/>
      <c r="H1" s="178"/>
      <c r="I1" s="179"/>
      <c r="J1" s="178"/>
      <c r="K1" s="178"/>
      <c r="L1" s="179"/>
      <c r="M1" s="181"/>
    </row>
    <row r="2" spans="1:13" ht="16.5" thickBot="1">
      <c r="A2" s="182"/>
      <c r="B2" s="183"/>
      <c r="C2" s="183"/>
      <c r="D2" s="183"/>
      <c r="E2" s="183"/>
      <c r="F2" s="184"/>
      <c r="G2" s="183"/>
      <c r="H2" s="183"/>
      <c r="I2" s="184"/>
      <c r="J2" s="178"/>
      <c r="K2" s="178"/>
      <c r="L2" s="184"/>
      <c r="M2" s="181"/>
    </row>
    <row r="3" spans="1:17" ht="13.5" customHeight="1">
      <c r="A3" s="288"/>
      <c r="B3" s="180"/>
      <c r="C3" s="180"/>
      <c r="D3" s="289" t="s">
        <v>54</v>
      </c>
      <c r="E3" s="180"/>
      <c r="F3" s="174" t="s">
        <v>45</v>
      </c>
      <c r="G3" s="174"/>
      <c r="H3" s="174"/>
      <c r="I3" s="174" t="s">
        <v>46</v>
      </c>
      <c r="J3" s="174"/>
      <c r="K3" s="174"/>
      <c r="L3" s="175" t="s">
        <v>47</v>
      </c>
      <c r="M3" s="181"/>
      <c r="O3" s="349" t="s">
        <v>237</v>
      </c>
      <c r="P3" s="349"/>
      <c r="Q3" s="349"/>
    </row>
    <row r="4" spans="1:17" ht="15.75">
      <c r="A4" s="185"/>
      <c r="B4" s="176"/>
      <c r="C4" s="176"/>
      <c r="D4" s="178"/>
      <c r="E4" s="186"/>
      <c r="F4" s="187"/>
      <c r="G4" s="186"/>
      <c r="H4" s="186"/>
      <c r="I4" s="187"/>
      <c r="J4" s="186"/>
      <c r="K4" s="186"/>
      <c r="L4" s="188"/>
      <c r="M4" s="181"/>
      <c r="O4" s="349"/>
      <c r="P4" s="349"/>
      <c r="Q4" s="349"/>
    </row>
    <row r="5" spans="1:17" ht="15.75">
      <c r="A5" s="185"/>
      <c r="B5" s="176" t="s">
        <v>55</v>
      </c>
      <c r="C5" s="176"/>
      <c r="D5" s="178"/>
      <c r="E5" s="186"/>
      <c r="F5" s="187"/>
      <c r="G5" s="186"/>
      <c r="H5" s="186"/>
      <c r="I5" s="187"/>
      <c r="J5" s="186"/>
      <c r="K5" s="186"/>
      <c r="L5" s="188"/>
      <c r="M5" s="181"/>
      <c r="O5" s="349"/>
      <c r="P5" s="349"/>
      <c r="Q5" s="349"/>
    </row>
    <row r="6" spans="1:17" ht="15.75">
      <c r="A6" s="185"/>
      <c r="B6" s="176"/>
      <c r="C6" s="176"/>
      <c r="D6" s="178" t="s">
        <v>56</v>
      </c>
      <c r="E6" s="186"/>
      <c r="F6" s="189">
        <f>+Caisse!O83</f>
        <v>0</v>
      </c>
      <c r="G6" s="186"/>
      <c r="H6" s="186"/>
      <c r="I6" s="189">
        <f>+Caisse!AF83</f>
        <v>0</v>
      </c>
      <c r="J6" s="186"/>
      <c r="K6" s="186"/>
      <c r="L6" s="190">
        <f>+Caisse!AW83</f>
        <v>0</v>
      </c>
      <c r="M6" s="181"/>
      <c r="O6" s="349"/>
      <c r="P6" s="349"/>
      <c r="Q6" s="349"/>
    </row>
    <row r="7" spans="1:13" ht="15.75">
      <c r="A7" s="185"/>
      <c r="B7" s="176"/>
      <c r="C7" s="176"/>
      <c r="D7" s="178" t="s">
        <v>57</v>
      </c>
      <c r="E7" s="186"/>
      <c r="F7" s="191"/>
      <c r="G7" s="186"/>
      <c r="H7" s="186"/>
      <c r="I7" s="191"/>
      <c r="J7" s="186"/>
      <c r="K7" s="186"/>
      <c r="L7" s="192"/>
      <c r="M7" s="181"/>
    </row>
    <row r="8" spans="1:13" ht="15.75">
      <c r="A8" s="185"/>
      <c r="B8" s="176"/>
      <c r="C8" s="176"/>
      <c r="D8" s="178" t="s">
        <v>231</v>
      </c>
      <c r="E8" s="186"/>
      <c r="F8" s="290">
        <f>+'ER'!C14</f>
        <v>0</v>
      </c>
      <c r="G8" s="186"/>
      <c r="H8" s="186"/>
      <c r="I8" s="290">
        <f>+'ER'!E14</f>
        <v>0</v>
      </c>
      <c r="J8" s="186"/>
      <c r="K8" s="186"/>
      <c r="L8" s="291">
        <f>+'ER'!G14</f>
        <v>0</v>
      </c>
      <c r="M8" s="181"/>
    </row>
    <row r="9" spans="1:13" ht="15.75">
      <c r="A9" s="185"/>
      <c r="B9" s="176"/>
      <c r="C9" s="176"/>
      <c r="D9" s="178" t="s">
        <v>58</v>
      </c>
      <c r="E9" s="186"/>
      <c r="F9" s="187"/>
      <c r="G9" s="186"/>
      <c r="H9" s="186"/>
      <c r="I9" s="187"/>
      <c r="J9" s="186"/>
      <c r="K9" s="186"/>
      <c r="L9" s="188"/>
      <c r="M9" s="181"/>
    </row>
    <row r="10" spans="1:13" ht="15.75">
      <c r="A10" s="185"/>
      <c r="B10" s="176" t="s">
        <v>0</v>
      </c>
      <c r="C10" s="176"/>
      <c r="D10" s="178"/>
      <c r="E10" s="186"/>
      <c r="F10" s="193">
        <f>SUM(F6:F9)</f>
        <v>0</v>
      </c>
      <c r="G10" s="186"/>
      <c r="H10" s="186"/>
      <c r="I10" s="193">
        <f>SUM(I6:I9)</f>
        <v>0</v>
      </c>
      <c r="J10" s="186"/>
      <c r="K10" s="186"/>
      <c r="L10" s="194">
        <f>SUM(L6:L9)</f>
        <v>0</v>
      </c>
      <c r="M10" s="181"/>
    </row>
    <row r="11" spans="1:13" ht="10.5" customHeight="1">
      <c r="A11" s="185"/>
      <c r="B11" s="176"/>
      <c r="C11" s="176"/>
      <c r="D11" s="178"/>
      <c r="E11" s="186"/>
      <c r="F11" s="187"/>
      <c r="G11" s="186"/>
      <c r="H11" s="186"/>
      <c r="I11" s="187"/>
      <c r="J11" s="186"/>
      <c r="K11" s="186"/>
      <c r="L11" s="188"/>
      <c r="M11" s="181"/>
    </row>
    <row r="12" spans="1:13" ht="15.75">
      <c r="A12" s="185"/>
      <c r="B12" s="176" t="s">
        <v>59</v>
      </c>
      <c r="C12" s="176"/>
      <c r="D12" s="178"/>
      <c r="E12" s="186"/>
      <c r="F12" s="187"/>
      <c r="G12" s="186"/>
      <c r="H12" s="186"/>
      <c r="I12" s="187"/>
      <c r="J12" s="186"/>
      <c r="K12" s="186"/>
      <c r="L12" s="188"/>
      <c r="M12" s="181"/>
    </row>
    <row r="13" spans="1:13" ht="15.75">
      <c r="A13" s="185"/>
      <c r="B13" s="176"/>
      <c r="C13" s="176"/>
      <c r="D13" s="157" t="str">
        <f>+AMRT!A6</f>
        <v>Mobilier de bureau</v>
      </c>
      <c r="E13" s="195">
        <f>+AMRT!B6+AMRT!C6</f>
        <v>0</v>
      </c>
      <c r="F13" s="187"/>
      <c r="G13" s="186"/>
      <c r="H13" s="195">
        <f>+E13+AMRT!C19</f>
        <v>0</v>
      </c>
      <c r="I13" s="187"/>
      <c r="J13" s="186"/>
      <c r="K13" s="195">
        <f>+H13+AMRT!C32</f>
        <v>0</v>
      </c>
      <c r="L13" s="188"/>
      <c r="M13" s="181"/>
    </row>
    <row r="14" spans="1:13" ht="15.75">
      <c r="A14" s="185"/>
      <c r="B14" s="176"/>
      <c r="C14" s="176"/>
      <c r="D14" s="157" t="s">
        <v>60</v>
      </c>
      <c r="E14" s="196">
        <f>+AMRT!G6</f>
        <v>0</v>
      </c>
      <c r="F14" s="187"/>
      <c r="G14" s="186"/>
      <c r="H14" s="196">
        <f>+AMRT!G19+E14</f>
        <v>0</v>
      </c>
      <c r="I14" s="187"/>
      <c r="J14" s="186"/>
      <c r="K14" s="196">
        <f>+AMRT!G32+H14</f>
        <v>0</v>
      </c>
      <c r="L14" s="188"/>
      <c r="M14" s="181"/>
    </row>
    <row r="15" spans="1:13" ht="15.75">
      <c r="A15" s="185"/>
      <c r="B15" s="176"/>
      <c r="C15" s="176"/>
      <c r="D15" s="157"/>
      <c r="E15" s="195"/>
      <c r="F15" s="197">
        <f>+E13-E14</f>
        <v>0</v>
      </c>
      <c r="G15" s="186"/>
      <c r="H15" s="186"/>
      <c r="I15" s="197">
        <f>+H13-H14</f>
        <v>0</v>
      </c>
      <c r="J15" s="186"/>
      <c r="K15" s="186"/>
      <c r="L15" s="198">
        <f>+K13-K14</f>
        <v>0</v>
      </c>
      <c r="M15" s="181"/>
    </row>
    <row r="16" spans="1:13" ht="15.75">
      <c r="A16" s="185"/>
      <c r="B16" s="176"/>
      <c r="C16" s="176"/>
      <c r="D16" s="157" t="str">
        <f>+AMRT!A7</f>
        <v>Matériel roulant</v>
      </c>
      <c r="E16" s="195">
        <f>+AMRT!B7+AMRT!C7</f>
        <v>0</v>
      </c>
      <c r="F16" s="187"/>
      <c r="G16" s="186"/>
      <c r="H16" s="195">
        <f>+E16+AMRT!C20</f>
        <v>0</v>
      </c>
      <c r="I16" s="187"/>
      <c r="J16" s="186"/>
      <c r="K16" s="195">
        <f>+H16+AMRT!C33</f>
        <v>0</v>
      </c>
      <c r="L16" s="188"/>
      <c r="M16" s="181"/>
    </row>
    <row r="17" spans="1:13" ht="15.75">
      <c r="A17" s="185"/>
      <c r="B17" s="176"/>
      <c r="C17" s="176"/>
      <c r="D17" s="157" t="s">
        <v>60</v>
      </c>
      <c r="E17" s="196">
        <f>+AMRT!G7</f>
        <v>0</v>
      </c>
      <c r="F17" s="187"/>
      <c r="G17" s="186"/>
      <c r="H17" s="196">
        <f>+AMRT!G20+E17</f>
        <v>0</v>
      </c>
      <c r="I17" s="187"/>
      <c r="J17" s="186"/>
      <c r="K17" s="196">
        <f>+AMRT!G33+H17</f>
        <v>0</v>
      </c>
      <c r="L17" s="188"/>
      <c r="M17" s="181"/>
    </row>
    <row r="18" spans="1:13" ht="15.75">
      <c r="A18" s="185"/>
      <c r="B18" s="176"/>
      <c r="C18" s="176"/>
      <c r="D18" s="157"/>
      <c r="E18" s="195"/>
      <c r="F18" s="197">
        <f>+E16-E17</f>
        <v>0</v>
      </c>
      <c r="G18" s="186"/>
      <c r="H18" s="186"/>
      <c r="I18" s="197">
        <f>+H16-H17</f>
        <v>0</v>
      </c>
      <c r="J18" s="186"/>
      <c r="K18" s="186"/>
      <c r="L18" s="198">
        <f>+K16-K17</f>
        <v>0</v>
      </c>
      <c r="M18" s="181"/>
    </row>
    <row r="19" spans="1:13" ht="15.75">
      <c r="A19" s="185"/>
      <c r="B19" s="176"/>
      <c r="C19" s="176"/>
      <c r="D19" s="157" t="str">
        <f>+AMRT!A8</f>
        <v>Matériel informatique</v>
      </c>
      <c r="E19" s="195">
        <f>+AMRT!B8+AMRT!C8</f>
        <v>0</v>
      </c>
      <c r="F19" s="187"/>
      <c r="G19" s="186"/>
      <c r="H19" s="195">
        <f>+E19+AMRT!C21</f>
        <v>0</v>
      </c>
      <c r="I19" s="187"/>
      <c r="J19" s="186"/>
      <c r="K19" s="195">
        <f>+H19+AMRT!C34</f>
        <v>0</v>
      </c>
      <c r="L19" s="188"/>
      <c r="M19" s="181"/>
    </row>
    <row r="20" spans="1:13" ht="15.75">
      <c r="A20" s="185"/>
      <c r="B20" s="176"/>
      <c r="C20" s="176"/>
      <c r="D20" s="157" t="s">
        <v>60</v>
      </c>
      <c r="E20" s="196">
        <f>+AMRT!G8</f>
        <v>0</v>
      </c>
      <c r="F20" s="187"/>
      <c r="G20" s="186"/>
      <c r="H20" s="196">
        <f>+AMRT!G21+E20</f>
        <v>0</v>
      </c>
      <c r="I20" s="187"/>
      <c r="J20" s="186"/>
      <c r="K20" s="196">
        <f>+H20+AMRT!G34</f>
        <v>0</v>
      </c>
      <c r="L20" s="188"/>
      <c r="M20" s="181"/>
    </row>
    <row r="21" spans="1:13" ht="15.75">
      <c r="A21" s="185"/>
      <c r="B21" s="176"/>
      <c r="C21" s="176"/>
      <c r="D21" s="157"/>
      <c r="E21" s="195"/>
      <c r="F21" s="197">
        <f>+E19-E20</f>
        <v>0</v>
      </c>
      <c r="G21" s="186"/>
      <c r="H21" s="186"/>
      <c r="I21" s="197">
        <f>+H19-H20</f>
        <v>0</v>
      </c>
      <c r="J21" s="186"/>
      <c r="K21" s="186"/>
      <c r="L21" s="198">
        <f>+K19-K20</f>
        <v>0</v>
      </c>
      <c r="M21" s="181"/>
    </row>
    <row r="22" spans="1:13" ht="15.75">
      <c r="A22" s="185"/>
      <c r="B22" s="176"/>
      <c r="C22" s="176"/>
      <c r="D22" s="157" t="str">
        <f>+AMRT!A9</f>
        <v>Équipement et outillage</v>
      </c>
      <c r="E22" s="195">
        <f>+AMRT!B9+AMRT!C9</f>
        <v>0</v>
      </c>
      <c r="F22" s="187"/>
      <c r="G22" s="186"/>
      <c r="H22" s="195">
        <f>+E22+AMRT!C22</f>
        <v>0</v>
      </c>
      <c r="I22" s="187"/>
      <c r="J22" s="186"/>
      <c r="K22" s="195">
        <f>+H22+AMRT!C35</f>
        <v>0</v>
      </c>
      <c r="L22" s="188"/>
      <c r="M22" s="181"/>
    </row>
    <row r="23" spans="1:13" ht="15.75">
      <c r="A23" s="185"/>
      <c r="B23" s="176"/>
      <c r="C23" s="176"/>
      <c r="D23" s="157" t="s">
        <v>60</v>
      </c>
      <c r="E23" s="196">
        <f>+AMRT!G9</f>
        <v>0</v>
      </c>
      <c r="F23" s="187"/>
      <c r="G23" s="186"/>
      <c r="H23" s="196">
        <f>+AMRT!G22+E23</f>
        <v>0</v>
      </c>
      <c r="I23" s="187"/>
      <c r="J23" s="186"/>
      <c r="K23" s="196">
        <f>+AMRT!G35+H23</f>
        <v>0</v>
      </c>
      <c r="L23" s="188"/>
      <c r="M23" s="181"/>
    </row>
    <row r="24" spans="1:13" ht="15.75">
      <c r="A24" s="185"/>
      <c r="B24" s="176"/>
      <c r="C24" s="176"/>
      <c r="D24" s="157"/>
      <c r="E24" s="195"/>
      <c r="F24" s="197">
        <f>+E22-E23</f>
        <v>0</v>
      </c>
      <c r="G24" s="186"/>
      <c r="H24" s="186"/>
      <c r="I24" s="197">
        <f>+H22-H23</f>
        <v>0</v>
      </c>
      <c r="J24" s="186"/>
      <c r="K24" s="186"/>
      <c r="L24" s="198">
        <f>+K22-K23</f>
        <v>0</v>
      </c>
      <c r="M24" s="181"/>
    </row>
    <row r="25" spans="1:13" ht="15.75">
      <c r="A25" s="185"/>
      <c r="B25" s="176"/>
      <c r="C25" s="176"/>
      <c r="D25" s="157" t="str">
        <f>+AMRT!A10</f>
        <v>Améliorations locatives</v>
      </c>
      <c r="E25" s="195">
        <f>+AMRT!B10+AMRT!C10</f>
        <v>0</v>
      </c>
      <c r="F25" s="187"/>
      <c r="G25" s="186"/>
      <c r="H25" s="195">
        <f>+E25+AMRT!C23</f>
        <v>0</v>
      </c>
      <c r="I25" s="187"/>
      <c r="J25" s="186"/>
      <c r="K25" s="195">
        <f>+H25+AMRT!C36</f>
        <v>0</v>
      </c>
      <c r="L25" s="188"/>
      <c r="M25" s="181"/>
    </row>
    <row r="26" spans="1:13" ht="15.75">
      <c r="A26" s="185"/>
      <c r="B26" s="176"/>
      <c r="C26" s="176"/>
      <c r="D26" s="157" t="s">
        <v>60</v>
      </c>
      <c r="E26" s="196">
        <f>+AMRT!G10</f>
        <v>0</v>
      </c>
      <c r="F26" s="187"/>
      <c r="G26" s="186"/>
      <c r="H26" s="196">
        <f>+AMRT!G23+E26</f>
        <v>0</v>
      </c>
      <c r="I26" s="187"/>
      <c r="J26" s="186"/>
      <c r="K26" s="196">
        <f>+H26+AMRT!G36</f>
        <v>0</v>
      </c>
      <c r="L26" s="188"/>
      <c r="M26" s="181"/>
    </row>
    <row r="27" spans="1:13" ht="15.75">
      <c r="A27" s="185"/>
      <c r="B27" s="176"/>
      <c r="C27" s="176"/>
      <c r="D27" s="157"/>
      <c r="E27" s="195"/>
      <c r="F27" s="197">
        <f>+E25-E26</f>
        <v>0</v>
      </c>
      <c r="G27" s="186"/>
      <c r="H27" s="186"/>
      <c r="I27" s="197">
        <f>+H25-H26</f>
        <v>0</v>
      </c>
      <c r="J27" s="186"/>
      <c r="K27" s="186"/>
      <c r="L27" s="198">
        <f>+K25-K26</f>
        <v>0</v>
      </c>
      <c r="M27" s="181"/>
    </row>
    <row r="28" spans="1:13" ht="15.75">
      <c r="A28" s="185"/>
      <c r="B28" s="176"/>
      <c r="C28" s="176"/>
      <c r="D28" s="157" t="str">
        <f>+AMRT!A11</f>
        <v>Bâtiment</v>
      </c>
      <c r="E28" s="195">
        <f>+AMRT!B11+AMRT!C11</f>
        <v>0</v>
      </c>
      <c r="F28" s="187"/>
      <c r="G28" s="186"/>
      <c r="H28" s="195">
        <f>+E28+AMRT!C24</f>
        <v>0</v>
      </c>
      <c r="I28" s="187"/>
      <c r="J28" s="186"/>
      <c r="K28" s="195">
        <f>+H28+AMRT!C37</f>
        <v>0</v>
      </c>
      <c r="L28" s="188"/>
      <c r="M28" s="181"/>
    </row>
    <row r="29" spans="1:13" ht="15.75">
      <c r="A29" s="185"/>
      <c r="B29" s="176"/>
      <c r="C29" s="176"/>
      <c r="D29" s="157" t="s">
        <v>60</v>
      </c>
      <c r="E29" s="196">
        <f>+AMRT!G11</f>
        <v>0</v>
      </c>
      <c r="F29" s="187"/>
      <c r="G29" s="186"/>
      <c r="H29" s="196">
        <f>+AMRT!G24+E29</f>
        <v>0</v>
      </c>
      <c r="I29" s="187"/>
      <c r="J29" s="186"/>
      <c r="K29" s="196">
        <f>+H29+AMRT!G37</f>
        <v>0</v>
      </c>
      <c r="L29" s="188"/>
      <c r="M29" s="181"/>
    </row>
    <row r="30" spans="1:13" ht="15.75">
      <c r="A30" s="185"/>
      <c r="B30" s="176"/>
      <c r="C30" s="176"/>
      <c r="D30" s="157"/>
      <c r="E30" s="195"/>
      <c r="F30" s="197">
        <f>+E28-E29</f>
        <v>0</v>
      </c>
      <c r="G30" s="186"/>
      <c r="H30" s="186"/>
      <c r="I30" s="197">
        <f>+H28-H29</f>
        <v>0</v>
      </c>
      <c r="J30" s="186"/>
      <c r="K30" s="186"/>
      <c r="L30" s="198">
        <f>+K28-K29</f>
        <v>0</v>
      </c>
      <c r="M30" s="181"/>
    </row>
    <row r="31" spans="1:13" ht="15.75">
      <c r="A31" s="185"/>
      <c r="B31" s="176"/>
      <c r="C31" s="176"/>
      <c r="D31" s="157">
        <f>+AMRT!A12</f>
        <v>0</v>
      </c>
      <c r="E31" s="195">
        <f>+AMRT!B12+AMRT!C12</f>
        <v>0</v>
      </c>
      <c r="F31" s="187"/>
      <c r="G31" s="186"/>
      <c r="H31" s="195">
        <f>+E31+AMRT!C25</f>
        <v>0</v>
      </c>
      <c r="I31" s="187"/>
      <c r="J31" s="186"/>
      <c r="K31" s="195">
        <f>+H31+AMRT!C38</f>
        <v>0</v>
      </c>
      <c r="L31" s="188"/>
      <c r="M31" s="181"/>
    </row>
    <row r="32" spans="1:13" ht="15.75">
      <c r="A32" s="185"/>
      <c r="B32" s="176"/>
      <c r="C32" s="176"/>
      <c r="D32" s="157" t="s">
        <v>60</v>
      </c>
      <c r="E32" s="196">
        <f>+AMRT!G12</f>
        <v>0</v>
      </c>
      <c r="F32" s="187"/>
      <c r="G32" s="186"/>
      <c r="H32" s="196">
        <f>+AMRT!G25+E32</f>
        <v>0</v>
      </c>
      <c r="I32" s="187"/>
      <c r="J32" s="186"/>
      <c r="K32" s="196">
        <f>+H32+AMRT!G38</f>
        <v>0</v>
      </c>
      <c r="L32" s="188"/>
      <c r="M32" s="181"/>
    </row>
    <row r="33" spans="1:13" ht="15" customHeight="1">
      <c r="A33" s="185"/>
      <c r="B33" s="176"/>
      <c r="C33" s="176"/>
      <c r="D33" s="157"/>
      <c r="E33" s="195"/>
      <c r="F33" s="197">
        <f>+E31-E32</f>
        <v>0</v>
      </c>
      <c r="G33" s="186"/>
      <c r="H33" s="186"/>
      <c r="I33" s="197">
        <f>+H31-H32</f>
        <v>0</v>
      </c>
      <c r="J33" s="186"/>
      <c r="K33" s="186"/>
      <c r="L33" s="198">
        <f>+K31-K32</f>
        <v>0</v>
      </c>
      <c r="M33" s="181"/>
    </row>
    <row r="34" spans="1:13" ht="15.75">
      <c r="A34" s="185"/>
      <c r="B34" s="176"/>
      <c r="C34" s="176"/>
      <c r="D34" s="157">
        <f>+AMRT!A13</f>
        <v>0</v>
      </c>
      <c r="E34" s="195">
        <f>+AMRT!B13+AMRT!C13</f>
        <v>0</v>
      </c>
      <c r="F34" s="187"/>
      <c r="G34" s="186"/>
      <c r="H34" s="195">
        <f>+E34+AMRT!C26</f>
        <v>0</v>
      </c>
      <c r="I34" s="187"/>
      <c r="J34" s="186"/>
      <c r="K34" s="195">
        <f>+H34+AMRT!C39</f>
        <v>0</v>
      </c>
      <c r="L34" s="188"/>
      <c r="M34" s="181"/>
    </row>
    <row r="35" spans="1:13" ht="15.75">
      <c r="A35" s="185"/>
      <c r="B35" s="176"/>
      <c r="C35" s="176"/>
      <c r="D35" s="157" t="s">
        <v>60</v>
      </c>
      <c r="E35" s="196">
        <f>+AMRT!G13</f>
        <v>0</v>
      </c>
      <c r="F35" s="187"/>
      <c r="G35" s="186"/>
      <c r="H35" s="196">
        <f>+AMRT!G26+E35</f>
        <v>0</v>
      </c>
      <c r="I35" s="187"/>
      <c r="J35" s="186"/>
      <c r="K35" s="196">
        <f>+AMRT!G39+H35</f>
        <v>0</v>
      </c>
      <c r="L35" s="188"/>
      <c r="M35" s="181"/>
    </row>
    <row r="36" spans="1:13" ht="15.75">
      <c r="A36" s="185"/>
      <c r="B36" s="176"/>
      <c r="C36" s="176"/>
      <c r="D36" s="178"/>
      <c r="E36" s="186"/>
      <c r="F36" s="197">
        <f>+E34-E35</f>
        <v>0</v>
      </c>
      <c r="G36" s="186"/>
      <c r="H36" s="186"/>
      <c r="I36" s="197">
        <f>+H34-H35</f>
        <v>0</v>
      </c>
      <c r="J36" s="186"/>
      <c r="K36" s="186"/>
      <c r="L36" s="198">
        <f>+K34-K35</f>
        <v>0</v>
      </c>
      <c r="M36" s="181"/>
    </row>
    <row r="37" spans="1:13" ht="15.75">
      <c r="A37" s="185"/>
      <c r="B37" s="176" t="s">
        <v>232</v>
      </c>
      <c r="C37" s="176" t="s">
        <v>111</v>
      </c>
      <c r="D37" s="178"/>
      <c r="E37" s="186"/>
      <c r="F37" s="197">
        <f>SUM(F13:F36)</f>
        <v>0</v>
      </c>
      <c r="G37" s="186"/>
      <c r="H37" s="186"/>
      <c r="I37" s="197">
        <f>SUM(I13:I36)</f>
        <v>0</v>
      </c>
      <c r="J37" s="186"/>
      <c r="K37" s="186"/>
      <c r="L37" s="198">
        <f>SUM(L13:L36)</f>
        <v>0</v>
      </c>
      <c r="M37" s="181"/>
    </row>
    <row r="38" spans="1:13" ht="15.75">
      <c r="A38" s="185"/>
      <c r="B38" s="176"/>
      <c r="C38" s="176"/>
      <c r="D38" s="178"/>
      <c r="E38" s="186"/>
      <c r="F38" s="187"/>
      <c r="G38" s="186"/>
      <c r="H38" s="186"/>
      <c r="I38" s="187"/>
      <c r="J38" s="186"/>
      <c r="K38" s="186"/>
      <c r="L38" s="188"/>
      <c r="M38" s="181"/>
    </row>
    <row r="39" spans="1:13" ht="16.5" thickBot="1">
      <c r="A39" s="185"/>
      <c r="B39" s="176" t="s">
        <v>61</v>
      </c>
      <c r="C39" s="176"/>
      <c r="D39" s="178"/>
      <c r="E39" s="186"/>
      <c r="F39" s="199">
        <f>+F37+F10+F38</f>
        <v>0</v>
      </c>
      <c r="G39" s="186"/>
      <c r="H39" s="186"/>
      <c r="I39" s="199">
        <f>+I37+I10+I38</f>
        <v>0</v>
      </c>
      <c r="J39" s="186"/>
      <c r="K39" s="186"/>
      <c r="L39" s="204">
        <f>+L37+L10+L38</f>
        <v>0</v>
      </c>
      <c r="M39" s="181"/>
    </row>
    <row r="40" spans="1:13" ht="16.5" thickTop="1">
      <c r="A40" s="185"/>
      <c r="B40" s="176"/>
      <c r="C40" s="176"/>
      <c r="D40" s="178"/>
      <c r="E40" s="186"/>
      <c r="F40" s="187"/>
      <c r="G40" s="186"/>
      <c r="H40" s="186"/>
      <c r="I40" s="187"/>
      <c r="J40" s="186"/>
      <c r="K40" s="186"/>
      <c r="L40" s="188"/>
      <c r="M40" s="181"/>
    </row>
    <row r="41" spans="1:13" ht="7.5" customHeight="1">
      <c r="A41" s="200"/>
      <c r="B41" s="178"/>
      <c r="C41" s="178"/>
      <c r="D41" s="178"/>
      <c r="E41" s="186"/>
      <c r="F41" s="187"/>
      <c r="G41" s="186"/>
      <c r="H41" s="186"/>
      <c r="I41" s="187"/>
      <c r="J41" s="186"/>
      <c r="K41" s="186"/>
      <c r="L41" s="188"/>
      <c r="M41" s="181"/>
    </row>
    <row r="42" spans="1:13" ht="15.75">
      <c r="A42" s="185"/>
      <c r="B42" s="176"/>
      <c r="C42" s="176"/>
      <c r="D42" s="177" t="s">
        <v>62</v>
      </c>
      <c r="E42" s="186"/>
      <c r="F42" s="187"/>
      <c r="G42" s="186"/>
      <c r="H42" s="186"/>
      <c r="I42" s="187"/>
      <c r="J42" s="186"/>
      <c r="K42" s="186"/>
      <c r="L42" s="188"/>
      <c r="M42" s="181"/>
    </row>
    <row r="43" spans="1:13" ht="15.75">
      <c r="A43" s="185"/>
      <c r="B43" s="176"/>
      <c r="C43" s="176"/>
      <c r="D43" s="178"/>
      <c r="E43" s="186"/>
      <c r="F43" s="187"/>
      <c r="G43" s="186"/>
      <c r="H43" s="186"/>
      <c r="I43" s="187"/>
      <c r="J43" s="186"/>
      <c r="K43" s="186"/>
      <c r="L43" s="188"/>
      <c r="M43" s="181"/>
    </row>
    <row r="44" spans="1:13" ht="15.75">
      <c r="A44" s="185"/>
      <c r="B44" s="176" t="s">
        <v>63</v>
      </c>
      <c r="C44" s="176"/>
      <c r="D44" s="178"/>
      <c r="E44" s="186"/>
      <c r="F44" s="187"/>
      <c r="G44" s="186"/>
      <c r="H44" s="186"/>
      <c r="I44" s="187"/>
      <c r="J44" s="186"/>
      <c r="K44" s="186"/>
      <c r="L44" s="188"/>
      <c r="M44" s="181"/>
    </row>
    <row r="45" spans="1:13" ht="15.75">
      <c r="A45" s="185"/>
      <c r="B45" s="176"/>
      <c r="C45" s="176"/>
      <c r="D45" s="178" t="s">
        <v>65</v>
      </c>
      <c r="E45" s="186"/>
      <c r="F45" s="201"/>
      <c r="G45" s="186"/>
      <c r="H45" s="186"/>
      <c r="I45" s="201"/>
      <c r="J45" s="186"/>
      <c r="K45" s="186"/>
      <c r="L45" s="202"/>
      <c r="M45" s="181"/>
    </row>
    <row r="46" spans="1:13" ht="15.75">
      <c r="A46" s="185"/>
      <c r="B46" s="176"/>
      <c r="C46" s="176"/>
      <c r="D46" s="178" t="s">
        <v>64</v>
      </c>
      <c r="E46" s="186"/>
      <c r="F46" s="191"/>
      <c r="G46" s="186"/>
      <c r="H46" s="186"/>
      <c r="I46" s="201"/>
      <c r="J46" s="186"/>
      <c r="K46" s="186"/>
      <c r="L46" s="192"/>
      <c r="M46" s="181"/>
    </row>
    <row r="47" spans="1:13" ht="15.75">
      <c r="A47" s="185"/>
      <c r="B47" s="176"/>
      <c r="C47" s="176"/>
      <c r="D47" s="178" t="s">
        <v>66</v>
      </c>
      <c r="E47" s="186"/>
      <c r="F47" s="187"/>
      <c r="G47" s="186"/>
      <c r="H47" s="186"/>
      <c r="I47" s="187"/>
      <c r="J47" s="186"/>
      <c r="K47" s="186"/>
      <c r="L47" s="188"/>
      <c r="M47" s="181"/>
    </row>
    <row r="48" spans="1:13" ht="15.75">
      <c r="A48" s="185"/>
      <c r="B48" s="178" t="s">
        <v>67</v>
      </c>
      <c r="C48" s="178"/>
      <c r="D48" s="178"/>
      <c r="E48" s="186"/>
      <c r="F48" s="193">
        <f>SUM(F45:F47)</f>
        <v>0</v>
      </c>
      <c r="G48" s="186"/>
      <c r="H48" s="186"/>
      <c r="I48" s="193">
        <f>SUM(I45:I47)</f>
        <v>0</v>
      </c>
      <c r="J48" s="186"/>
      <c r="K48" s="186"/>
      <c r="L48" s="194">
        <f>SUM(L45:L47)</f>
        <v>0</v>
      </c>
      <c r="M48" s="181"/>
    </row>
    <row r="49" spans="1:13" ht="15.75">
      <c r="A49" s="185"/>
      <c r="B49" s="176" t="s">
        <v>68</v>
      </c>
      <c r="C49" s="176"/>
      <c r="D49" s="178"/>
      <c r="E49" s="186"/>
      <c r="F49" s="187"/>
      <c r="G49" s="186"/>
      <c r="H49" s="186"/>
      <c r="I49" s="187"/>
      <c r="J49" s="186"/>
      <c r="K49" s="186"/>
      <c r="L49" s="188"/>
      <c r="M49" s="181"/>
    </row>
    <row r="50" spans="1:13" ht="18.75" customHeight="1">
      <c r="A50" s="185"/>
      <c r="B50" s="176"/>
      <c r="C50" s="176"/>
      <c r="D50" s="178" t="s">
        <v>236</v>
      </c>
      <c r="E50" s="186"/>
      <c r="F50" s="201">
        <f>+Emprunt!M110</f>
        <v>0</v>
      </c>
      <c r="G50" s="186"/>
      <c r="H50" s="186"/>
      <c r="I50" s="201"/>
      <c r="J50" s="186"/>
      <c r="K50" s="186"/>
      <c r="L50" s="202"/>
      <c r="M50" s="181"/>
    </row>
    <row r="51" spans="1:13" ht="18.75" customHeight="1">
      <c r="A51" s="185"/>
      <c r="B51" s="176"/>
      <c r="C51" s="176"/>
      <c r="D51" s="178" t="s">
        <v>266</v>
      </c>
      <c r="E51" s="186"/>
      <c r="F51" s="201">
        <f>Emprunt!M174</f>
        <v>0</v>
      </c>
      <c r="G51" s="186"/>
      <c r="H51" s="186"/>
      <c r="I51" s="201">
        <f>Emprunt!M179</f>
        <v>0</v>
      </c>
      <c r="J51" s="186"/>
      <c r="K51" s="186"/>
      <c r="L51" s="202">
        <f>Emprunt!M184</f>
        <v>0</v>
      </c>
      <c r="M51" s="181"/>
    </row>
    <row r="52" spans="1:13" ht="18.75" customHeight="1">
      <c r="A52" s="185"/>
      <c r="B52" s="176"/>
      <c r="C52" s="176"/>
      <c r="D52" s="178" t="s">
        <v>123</v>
      </c>
      <c r="E52" s="186"/>
      <c r="F52" s="290">
        <f>+Emprunt!M59+Emprunt!M136</f>
        <v>0</v>
      </c>
      <c r="G52" s="186"/>
      <c r="H52" s="186"/>
      <c r="I52" s="189">
        <f>+Emprunt!M64+Emprunt!M141</f>
        <v>0</v>
      </c>
      <c r="J52" s="186"/>
      <c r="K52" s="186"/>
      <c r="L52" s="190">
        <f>+Emprunt!M69+Emprunt!M146</f>
        <v>0</v>
      </c>
      <c r="M52" s="181"/>
    </row>
    <row r="53" spans="1:13" ht="18.75" customHeight="1">
      <c r="A53" s="185"/>
      <c r="B53" s="176"/>
      <c r="C53" s="176"/>
      <c r="D53" s="178" t="s">
        <v>58</v>
      </c>
      <c r="E53" s="186"/>
      <c r="F53" s="203"/>
      <c r="G53" s="186"/>
      <c r="H53" s="186"/>
      <c r="I53" s="191"/>
      <c r="J53" s="186"/>
      <c r="K53" s="186"/>
      <c r="L53" s="202"/>
      <c r="M53" s="181"/>
    </row>
    <row r="54" spans="1:13" ht="18.75" customHeight="1">
      <c r="A54" s="185"/>
      <c r="B54" s="178" t="s">
        <v>69</v>
      </c>
      <c r="C54" s="178"/>
      <c r="D54" s="178"/>
      <c r="E54" s="186"/>
      <c r="F54" s="197">
        <f>SUM(F50:F53)</f>
        <v>0</v>
      </c>
      <c r="G54" s="186"/>
      <c r="H54" s="186"/>
      <c r="I54" s="197">
        <f>SUM(I50:I53)</f>
        <v>0</v>
      </c>
      <c r="J54" s="186"/>
      <c r="K54" s="186"/>
      <c r="L54" s="198">
        <f>SUM(L50:L53)</f>
        <v>0</v>
      </c>
      <c r="M54" s="181"/>
    </row>
    <row r="55" spans="1:13" ht="18.75" customHeight="1" thickBot="1">
      <c r="A55" s="185"/>
      <c r="B55" s="176" t="s">
        <v>70</v>
      </c>
      <c r="C55" s="176"/>
      <c r="D55" s="178"/>
      <c r="E55" s="186"/>
      <c r="F55" s="199">
        <f>+F48+F54</f>
        <v>0</v>
      </c>
      <c r="G55" s="186"/>
      <c r="H55" s="186"/>
      <c r="I55" s="199">
        <f>+I48+I54</f>
        <v>0</v>
      </c>
      <c r="J55" s="186"/>
      <c r="K55" s="186"/>
      <c r="L55" s="204">
        <f>+L48+L54</f>
        <v>0</v>
      </c>
      <c r="M55" s="181"/>
    </row>
    <row r="56" spans="1:13" ht="10.5" customHeight="1" thickTop="1">
      <c r="A56" s="185"/>
      <c r="B56" s="176"/>
      <c r="C56" s="176"/>
      <c r="D56" s="178"/>
      <c r="E56" s="186"/>
      <c r="F56" s="187"/>
      <c r="G56" s="186"/>
      <c r="H56" s="186"/>
      <c r="I56" s="187"/>
      <c r="J56" s="186"/>
      <c r="K56" s="186"/>
      <c r="L56" s="188"/>
      <c r="M56" s="181"/>
    </row>
    <row r="57" spans="1:13" ht="15.75">
      <c r="A57" s="185"/>
      <c r="B57" s="176" t="s">
        <v>71</v>
      </c>
      <c r="C57" s="176"/>
      <c r="D57" s="178"/>
      <c r="E57" s="186"/>
      <c r="F57" s="187"/>
      <c r="G57" s="186"/>
      <c r="H57" s="186"/>
      <c r="I57" s="187"/>
      <c r="J57" s="186"/>
      <c r="K57" s="186"/>
      <c r="L57" s="188"/>
      <c r="M57" s="181"/>
    </row>
    <row r="58" spans="1:13" ht="15.75">
      <c r="A58" s="185"/>
      <c r="B58" s="176"/>
      <c r="C58" s="176"/>
      <c r="D58" s="178" t="s">
        <v>72</v>
      </c>
      <c r="E58" s="186"/>
      <c r="F58" s="187"/>
      <c r="G58" s="186"/>
      <c r="H58" s="186"/>
      <c r="I58" s="197">
        <f>+F62</f>
        <v>0</v>
      </c>
      <c r="J58" s="186"/>
      <c r="K58" s="186"/>
      <c r="L58" s="198">
        <f>+I62</f>
        <v>0</v>
      </c>
      <c r="M58" s="181"/>
    </row>
    <row r="59" spans="1:13" ht="15.75">
      <c r="A59" s="185"/>
      <c r="B59" s="176"/>
      <c r="C59" s="176"/>
      <c r="D59" s="178" t="s">
        <v>73</v>
      </c>
      <c r="E59" s="186"/>
      <c r="F59" s="197">
        <f>+'ER'!C57</f>
        <v>0</v>
      </c>
      <c r="G59" s="186"/>
      <c r="H59" s="186"/>
      <c r="I59" s="197">
        <f>+'ER'!E57</f>
        <v>0</v>
      </c>
      <c r="J59" s="186"/>
      <c r="K59" s="186"/>
      <c r="L59" s="198">
        <f>+'ER'!G57</f>
        <v>0</v>
      </c>
      <c r="M59" s="181"/>
    </row>
    <row r="60" spans="1:13" ht="15.75">
      <c r="A60" s="185"/>
      <c r="B60" s="176"/>
      <c r="C60" s="176"/>
      <c r="D60" s="178" t="s">
        <v>74</v>
      </c>
      <c r="E60" s="186"/>
      <c r="F60" s="197">
        <f>+Caisse!C18</f>
        <v>0</v>
      </c>
      <c r="G60" s="186"/>
      <c r="H60" s="186"/>
      <c r="I60" s="197">
        <f>+Caisse!T18</f>
        <v>0</v>
      </c>
      <c r="J60" s="186"/>
      <c r="K60" s="186"/>
      <c r="L60" s="198">
        <f>+Caisse!AK18</f>
        <v>0</v>
      </c>
      <c r="M60" s="181"/>
    </row>
    <row r="61" spans="1:13" ht="15.75">
      <c r="A61" s="185"/>
      <c r="B61" s="176"/>
      <c r="C61" s="176"/>
      <c r="D61" s="178" t="s">
        <v>75</v>
      </c>
      <c r="E61" s="186"/>
      <c r="F61" s="197">
        <f>-Caisse!C64</f>
        <v>0</v>
      </c>
      <c r="G61" s="186"/>
      <c r="H61" s="186"/>
      <c r="I61" s="197">
        <f>-Caisse!T64</f>
        <v>0</v>
      </c>
      <c r="J61" s="186"/>
      <c r="K61" s="186"/>
      <c r="L61" s="198">
        <f>-Caisse!AK64</f>
        <v>0</v>
      </c>
      <c r="M61" s="181"/>
    </row>
    <row r="62" spans="1:13" ht="15.75">
      <c r="A62" s="185"/>
      <c r="B62" s="176"/>
      <c r="C62" s="176"/>
      <c r="D62" s="178" t="s">
        <v>76</v>
      </c>
      <c r="E62" s="186"/>
      <c r="F62" s="205">
        <f>SUM(F58:F61)</f>
        <v>0</v>
      </c>
      <c r="G62" s="186"/>
      <c r="H62" s="186"/>
      <c r="I62" s="205">
        <f>SUM(I58:I61)</f>
        <v>0</v>
      </c>
      <c r="J62" s="186"/>
      <c r="K62" s="186"/>
      <c r="L62" s="206">
        <f>SUM(L58:L61)</f>
        <v>0</v>
      </c>
      <c r="M62" s="181"/>
    </row>
    <row r="63" spans="1:13" ht="16.5" thickBot="1">
      <c r="A63" s="185"/>
      <c r="B63" s="176" t="s">
        <v>77</v>
      </c>
      <c r="C63" s="176"/>
      <c r="D63" s="178"/>
      <c r="E63" s="186"/>
      <c r="F63" s="207">
        <f>+F55+F62</f>
        <v>0</v>
      </c>
      <c r="G63" s="186"/>
      <c r="H63" s="186"/>
      <c r="I63" s="207">
        <f>+I55+I62</f>
        <v>0</v>
      </c>
      <c r="J63" s="186"/>
      <c r="K63" s="186"/>
      <c r="L63" s="208">
        <f>+L55+L62</f>
        <v>0</v>
      </c>
      <c r="M63" s="181"/>
    </row>
    <row r="64" spans="1:13" ht="17.25" thickBot="1" thickTop="1">
      <c r="A64" s="209"/>
      <c r="B64" s="183"/>
      <c r="C64" s="183"/>
      <c r="D64" s="183"/>
      <c r="E64" s="210"/>
      <c r="F64" s="211"/>
      <c r="G64" s="210"/>
      <c r="H64" s="210"/>
      <c r="I64" s="211"/>
      <c r="J64" s="210"/>
      <c r="K64" s="210"/>
      <c r="L64" s="212"/>
      <c r="M64" s="181"/>
    </row>
    <row r="65" spans="5:12" ht="15.75">
      <c r="E65" s="213"/>
      <c r="F65" s="214"/>
      <c r="G65" s="213"/>
      <c r="H65" s="213"/>
      <c r="I65" s="214"/>
      <c r="J65" s="213"/>
      <c r="K65" s="213"/>
      <c r="L65" s="214"/>
    </row>
    <row r="66" spans="5:12" ht="15.75">
      <c r="E66" s="213"/>
      <c r="F66" s="215">
        <f>+F39-F63</f>
        <v>0</v>
      </c>
      <c r="G66" s="213"/>
      <c r="H66" s="213"/>
      <c r="I66" s="215">
        <f>+I39-I63</f>
        <v>0</v>
      </c>
      <c r="J66" s="213"/>
      <c r="K66" s="213"/>
      <c r="L66" s="215">
        <f>+L39-L63</f>
        <v>0</v>
      </c>
    </row>
    <row r="67" spans="5:12" ht="15.75">
      <c r="E67" s="213"/>
      <c r="F67" s="214"/>
      <c r="G67" s="213"/>
      <c r="H67" s="213"/>
      <c r="I67" s="214"/>
      <c r="J67" s="213"/>
      <c r="K67" s="213"/>
      <c r="L67" s="214"/>
    </row>
    <row r="68" spans="5:12" ht="15.75">
      <c r="E68" s="213"/>
      <c r="F68" s="214"/>
      <c r="G68" s="213"/>
      <c r="H68" s="213"/>
      <c r="I68" s="214"/>
      <c r="J68" s="213"/>
      <c r="K68" s="213"/>
      <c r="L68" s="214"/>
    </row>
    <row r="69" spans="5:12" ht="15.75">
      <c r="E69" s="213"/>
      <c r="F69" s="214"/>
      <c r="G69" s="213"/>
      <c r="H69" s="213"/>
      <c r="I69" s="214"/>
      <c r="J69" s="213"/>
      <c r="K69" s="213"/>
      <c r="L69" s="214"/>
    </row>
    <row r="70" spans="5:12" ht="15.75">
      <c r="E70" s="213"/>
      <c r="F70" s="214"/>
      <c r="G70" s="213"/>
      <c r="H70" s="213"/>
      <c r="I70" s="214"/>
      <c r="J70" s="213"/>
      <c r="K70" s="213"/>
      <c r="L70" s="214"/>
    </row>
  </sheetData>
  <mergeCells count="1">
    <mergeCell ref="O3:Q6"/>
  </mergeCells>
  <printOptions horizontalCentered="1" verticalCentered="1"/>
  <pageMargins left="0.2362204724409449" right="0.2755905511811024" top="0.35433070866141736" bottom="0.1968503937007874" header="0.2362204724409449" footer="0.1968503937007874"/>
  <pageSetup fitToHeight="1" fitToWidth="1" horizontalDpi="300" verticalDpi="3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7">
      <selection activeCell="B24" sqref="B24"/>
    </sheetView>
  </sheetViews>
  <sheetFormatPr defaultColWidth="11.421875" defaultRowHeight="12.75"/>
  <cols>
    <col min="1" max="1" width="4.421875" style="15" customWidth="1"/>
    <col min="2" max="2" width="35.140625" style="15" bestFit="1" customWidth="1"/>
    <col min="3" max="3" width="12.57421875" style="15" customWidth="1"/>
    <col min="4" max="5" width="12.28125" style="15" bestFit="1" customWidth="1"/>
    <col min="6" max="16384" width="11.421875" style="15" customWidth="1"/>
  </cols>
  <sheetData>
    <row r="1" ht="21" thickBot="1">
      <c r="A1" s="60" t="s">
        <v>246</v>
      </c>
    </row>
    <row r="2" spans="1:9" ht="15.75">
      <c r="A2" s="217"/>
      <c r="B2" s="155"/>
      <c r="C2" s="62" t="str">
        <f>+'ER'!C2</f>
        <v>AN 1</v>
      </c>
      <c r="D2" s="62" t="str">
        <f>+'ER'!E2</f>
        <v>AN 2</v>
      </c>
      <c r="E2" s="63" t="str">
        <f>+'ER'!G2</f>
        <v>AN 3</v>
      </c>
      <c r="G2" s="349" t="s">
        <v>237</v>
      </c>
      <c r="H2" s="349"/>
      <c r="I2" s="349"/>
    </row>
    <row r="3" spans="1:9" ht="7.5" customHeight="1">
      <c r="A3" s="67"/>
      <c r="B3" s="65"/>
      <c r="C3" s="65"/>
      <c r="D3" s="65"/>
      <c r="E3" s="66"/>
      <c r="G3" s="349"/>
      <c r="H3" s="349"/>
      <c r="I3" s="349"/>
    </row>
    <row r="4" spans="1:9" ht="15.75">
      <c r="A4" s="64" t="s">
        <v>87</v>
      </c>
      <c r="B4" s="65"/>
      <c r="C4" s="65"/>
      <c r="D4" s="65"/>
      <c r="E4" s="66"/>
      <c r="G4" s="349"/>
      <c r="H4" s="349"/>
      <c r="I4" s="349"/>
    </row>
    <row r="5" spans="1:9" ht="7.5" customHeight="1">
      <c r="A5" s="67"/>
      <c r="B5" s="65"/>
      <c r="C5" s="65"/>
      <c r="D5" s="65"/>
      <c r="E5" s="66"/>
      <c r="G5" s="349"/>
      <c r="H5" s="349"/>
      <c r="I5" s="349"/>
    </row>
    <row r="6" spans="1:5" ht="15.75">
      <c r="A6" s="67"/>
      <c r="B6" s="65" t="str">
        <f>+'ER'!B19</f>
        <v>Consultants</v>
      </c>
      <c r="C6" s="68">
        <f>+'ER'!C19</f>
        <v>0</v>
      </c>
      <c r="D6" s="68">
        <f>+'ER'!E19</f>
        <v>0</v>
      </c>
      <c r="E6" s="69">
        <f>+'ER'!G19</f>
        <v>0</v>
      </c>
    </row>
    <row r="7" spans="1:5" ht="15.75">
      <c r="A7" s="67"/>
      <c r="B7" s="65" t="str">
        <f>+'ER'!B20</f>
        <v>Salaire dirigeants</v>
      </c>
      <c r="C7" s="68">
        <f>+'ER'!C20</f>
        <v>0</v>
      </c>
      <c r="D7" s="68">
        <f>+'ER'!E20</f>
        <v>0</v>
      </c>
      <c r="E7" s="69">
        <f>+'ER'!G20</f>
        <v>0</v>
      </c>
    </row>
    <row r="8" spans="1:5" ht="15.75">
      <c r="A8" s="67"/>
      <c r="B8" s="65" t="str">
        <f>+'ER'!B21</f>
        <v>Salaires des employés</v>
      </c>
      <c r="C8" s="68">
        <f>+'ER'!C21</f>
        <v>0</v>
      </c>
      <c r="D8" s="68">
        <f>+'ER'!E21</f>
        <v>0</v>
      </c>
      <c r="E8" s="69">
        <f>+'ER'!G21</f>
        <v>0</v>
      </c>
    </row>
    <row r="9" spans="1:5" ht="15.75">
      <c r="A9" s="67"/>
      <c r="B9" s="65" t="str">
        <f>+'ER'!B22</f>
        <v>Avantages sociaux (20% des salaires)</v>
      </c>
      <c r="C9" s="68">
        <f>+'ER'!C22</f>
        <v>0</v>
      </c>
      <c r="D9" s="68">
        <f>+'ER'!E22</f>
        <v>0</v>
      </c>
      <c r="E9" s="69">
        <f>+'ER'!G22</f>
        <v>0</v>
      </c>
    </row>
    <row r="10" spans="1:5" ht="15.75">
      <c r="A10" s="67"/>
      <c r="B10" s="65" t="str">
        <f>+'ER'!B23</f>
        <v>Salaires représentants</v>
      </c>
      <c r="C10" s="68">
        <f>+'ER'!C23</f>
        <v>0</v>
      </c>
      <c r="D10" s="68">
        <f>+'ER'!E23</f>
        <v>0</v>
      </c>
      <c r="E10" s="69">
        <f>+'ER'!G23</f>
        <v>0</v>
      </c>
    </row>
    <row r="11" spans="1:5" ht="15.75">
      <c r="A11" s="67"/>
      <c r="B11" s="65" t="str">
        <f>+'ER'!B24</f>
        <v>Avantages sociaux/commissions</v>
      </c>
      <c r="C11" s="68">
        <f>+'ER'!C24</f>
        <v>0</v>
      </c>
      <c r="D11" s="68">
        <f>+'ER'!E24</f>
        <v>0</v>
      </c>
      <c r="E11" s="69">
        <f>+'ER'!G24</f>
        <v>0</v>
      </c>
    </row>
    <row r="12" spans="1:5" ht="15.75">
      <c r="A12" s="67"/>
      <c r="B12" s="65" t="str">
        <f>+'ER'!B25</f>
        <v>Loyer</v>
      </c>
      <c r="C12" s="68">
        <f>+'ER'!C25</f>
        <v>0</v>
      </c>
      <c r="D12" s="68">
        <f>+'ER'!E25</f>
        <v>0</v>
      </c>
      <c r="E12" s="69">
        <f>+'ER'!G25</f>
        <v>0</v>
      </c>
    </row>
    <row r="13" spans="1:5" ht="15.75">
      <c r="A13" s="67"/>
      <c r="B13" s="65" t="str">
        <f>+'ER'!B26</f>
        <v>Électricité/chauffage</v>
      </c>
      <c r="C13" s="68">
        <f>+'ER'!C26</f>
        <v>0</v>
      </c>
      <c r="D13" s="68">
        <f>+'ER'!E26</f>
        <v>0</v>
      </c>
      <c r="E13" s="69">
        <f>+'ER'!G26</f>
        <v>0</v>
      </c>
    </row>
    <row r="14" spans="1:5" ht="15.75">
      <c r="A14" s="67"/>
      <c r="B14" s="65" t="str">
        <f>+'ER'!B27</f>
        <v>Taxe d’affaires et permis</v>
      </c>
      <c r="C14" s="68">
        <f>+'ER'!C27</f>
        <v>0</v>
      </c>
      <c r="D14" s="68">
        <f>+'ER'!E27</f>
        <v>0</v>
      </c>
      <c r="E14" s="69">
        <f>+'ER'!G27</f>
        <v>0</v>
      </c>
    </row>
    <row r="15" spans="1:5" ht="15.75">
      <c r="A15" s="67"/>
      <c r="B15" s="65" t="str">
        <f>+'ER'!B28</f>
        <v>Cotisations et abonnements</v>
      </c>
      <c r="C15" s="68">
        <f>+'ER'!C28</f>
        <v>0</v>
      </c>
      <c r="D15" s="68">
        <f>+'ER'!E28</f>
        <v>0</v>
      </c>
      <c r="E15" s="69">
        <f>+'ER'!G28</f>
        <v>0</v>
      </c>
    </row>
    <row r="16" spans="1:5" ht="15.75">
      <c r="A16" s="67"/>
      <c r="B16" s="65" t="str">
        <f>+'ER'!B29</f>
        <v>Assurances</v>
      </c>
      <c r="C16" s="68">
        <f>+'ER'!C29</f>
        <v>0</v>
      </c>
      <c r="D16" s="68">
        <f>+'ER'!E29</f>
        <v>0</v>
      </c>
      <c r="E16" s="69">
        <f>+'ER'!G29</f>
        <v>0</v>
      </c>
    </row>
    <row r="17" spans="1:5" ht="15.75">
      <c r="A17" s="67"/>
      <c r="B17" s="65" t="str">
        <f>+'ER'!B30</f>
        <v>Publicité et promotion</v>
      </c>
      <c r="C17" s="68">
        <f>+'ER'!C30</f>
        <v>0</v>
      </c>
      <c r="D17" s="68">
        <f>+'ER'!E30</f>
        <v>0</v>
      </c>
      <c r="E17" s="69">
        <f>+'ER'!G30</f>
        <v>0</v>
      </c>
    </row>
    <row r="18" spans="1:5" ht="15.75">
      <c r="A18" s="67"/>
      <c r="B18" s="65" t="str">
        <f>+'ER'!B31</f>
        <v>Entretien et réparation des équipements</v>
      </c>
      <c r="C18" s="68">
        <f>+'ER'!C31</f>
        <v>0</v>
      </c>
      <c r="D18" s="68">
        <f>+'ER'!E31</f>
        <v>0</v>
      </c>
      <c r="E18" s="69">
        <f>+'ER'!G31</f>
        <v>0</v>
      </c>
    </row>
    <row r="19" spans="1:5" ht="15.75">
      <c r="A19" s="67"/>
      <c r="B19" s="65" t="str">
        <f>+'ER'!B32</f>
        <v>Location matériel roulant</v>
      </c>
      <c r="C19" s="68">
        <f>+'ER'!C32</f>
        <v>0</v>
      </c>
      <c r="D19" s="68">
        <f>+'ER'!E32</f>
        <v>0</v>
      </c>
      <c r="E19" s="69">
        <f>+'ER'!G32</f>
        <v>0</v>
      </c>
    </row>
    <row r="20" spans="1:5" ht="15.75">
      <c r="A20" s="67"/>
      <c r="B20" s="65" t="str">
        <f>+'ER'!B33</f>
        <v>Entretien et réparation du matériel roulant</v>
      </c>
      <c r="C20" s="68">
        <f>+'ER'!C33</f>
        <v>0</v>
      </c>
      <c r="D20" s="68">
        <f>+'ER'!E33</f>
        <v>0</v>
      </c>
      <c r="E20" s="69">
        <f>+'ER'!G33</f>
        <v>0</v>
      </c>
    </row>
    <row r="21" spans="1:5" ht="15.75">
      <c r="A21" s="67"/>
      <c r="B21" s="65" t="str">
        <f>+'ER'!B34</f>
        <v>Téléphone</v>
      </c>
      <c r="C21" s="68">
        <f>+'ER'!C34</f>
        <v>0</v>
      </c>
      <c r="D21" s="68">
        <f>+'ER'!E34</f>
        <v>0</v>
      </c>
      <c r="E21" s="69">
        <f>+'ER'!G34</f>
        <v>0</v>
      </c>
    </row>
    <row r="22" spans="1:5" ht="15.75">
      <c r="A22" s="67"/>
      <c r="B22" s="65" t="str">
        <f>+'ER'!B35</f>
        <v>Internet</v>
      </c>
      <c r="C22" s="68">
        <f>+'ER'!C35</f>
        <v>0</v>
      </c>
      <c r="D22" s="68">
        <f>+'ER'!E35</f>
        <v>0</v>
      </c>
      <c r="E22" s="69">
        <f>+'ER'!G35</f>
        <v>0</v>
      </c>
    </row>
    <row r="23" spans="1:5" ht="15.75">
      <c r="A23" s="67"/>
      <c r="B23" s="65" t="str">
        <f>+'ER'!B36</f>
        <v>Fournitures de bureau</v>
      </c>
      <c r="C23" s="68">
        <f>+'ER'!C36</f>
        <v>0</v>
      </c>
      <c r="D23" s="68">
        <f>+'ER'!E36</f>
        <v>0</v>
      </c>
      <c r="E23" s="69">
        <f>+'ER'!G36</f>
        <v>0</v>
      </c>
    </row>
    <row r="24" spans="1:5" ht="15.75">
      <c r="A24" s="67"/>
      <c r="B24" s="65" t="str">
        <f>+'ER'!B37</f>
        <v>Mise à jour logiciels informatiques</v>
      </c>
      <c r="C24" s="68">
        <f>+'ER'!C37</f>
        <v>0</v>
      </c>
      <c r="D24" s="68">
        <f>+'ER'!E37</f>
        <v>0</v>
      </c>
      <c r="E24" s="69">
        <f>+'ER'!G37</f>
        <v>0</v>
      </c>
    </row>
    <row r="25" spans="1:5" ht="15.75">
      <c r="A25" s="67"/>
      <c r="B25" s="65" t="str">
        <f>+'ER'!B38</f>
        <v>Honoraires professionnels</v>
      </c>
      <c r="C25" s="68">
        <f>+'ER'!C38</f>
        <v>0</v>
      </c>
      <c r="D25" s="68">
        <f>+'ER'!E38</f>
        <v>0</v>
      </c>
      <c r="E25" s="69">
        <f>+'ER'!G38</f>
        <v>0</v>
      </c>
    </row>
    <row r="26" spans="1:5" ht="15.75">
      <c r="A26" s="67"/>
      <c r="B26" s="65" t="str">
        <f>+'ER'!B39</f>
        <v>Frais d’immatriculation</v>
      </c>
      <c r="C26" s="68">
        <f>+'ER'!C39</f>
        <v>0</v>
      </c>
      <c r="D26" s="68">
        <f>+'ER'!E39</f>
        <v>0</v>
      </c>
      <c r="E26" s="69">
        <f>+'ER'!G39</f>
        <v>0</v>
      </c>
    </row>
    <row r="27" spans="1:5" ht="15.75">
      <c r="A27" s="67"/>
      <c r="B27" s="65" t="str">
        <f>+'ER'!B40</f>
        <v>Frais de représentation</v>
      </c>
      <c r="C27" s="68">
        <f>+'ER'!C40</f>
        <v>0</v>
      </c>
      <c r="D27" s="68">
        <f>+'ER'!E40</f>
        <v>0</v>
      </c>
      <c r="E27" s="69">
        <f>+'ER'!G40</f>
        <v>0</v>
      </c>
    </row>
    <row r="28" spans="1:5" ht="15.75">
      <c r="A28" s="67"/>
      <c r="B28" s="65" t="str">
        <f>+'ER'!B41</f>
        <v>Déplacements</v>
      </c>
      <c r="C28" s="68">
        <f>+'ER'!C41</f>
        <v>0</v>
      </c>
      <c r="D28" s="68">
        <f>+'ER'!E41</f>
        <v>0</v>
      </c>
      <c r="E28" s="69">
        <f>+'ER'!G41</f>
        <v>0</v>
      </c>
    </row>
    <row r="29" spans="1:5" ht="15.75">
      <c r="A29" s="67"/>
      <c r="B29" s="65" t="str">
        <f>+'ER'!B42</f>
        <v>Formation</v>
      </c>
      <c r="C29" s="68">
        <f>+'ER'!C42</f>
        <v>0</v>
      </c>
      <c r="D29" s="68">
        <f>+'ER'!E42</f>
        <v>0</v>
      </c>
      <c r="E29" s="69">
        <f>+'ER'!G42</f>
        <v>0</v>
      </c>
    </row>
    <row r="30" spans="1:5" ht="15.75">
      <c r="A30" s="67"/>
      <c r="B30" s="65" t="str">
        <f>+'ER'!B43</f>
        <v>Frais d'ouverture de dossier</v>
      </c>
      <c r="C30" s="68">
        <f>+'ER'!C43</f>
        <v>0</v>
      </c>
      <c r="D30" s="68">
        <f>+'ER'!E43</f>
        <v>0</v>
      </c>
      <c r="E30" s="69">
        <f>+'ER'!G43</f>
        <v>0</v>
      </c>
    </row>
    <row r="31" spans="1:5" ht="15.75">
      <c r="A31" s="67"/>
      <c r="B31" s="65" t="str">
        <f>+'ER'!B44</f>
        <v>Frais bancaires</v>
      </c>
      <c r="C31" s="68">
        <f>+'ER'!C44</f>
        <v>0</v>
      </c>
      <c r="D31" s="68">
        <f>+'ER'!E44</f>
        <v>0</v>
      </c>
      <c r="E31" s="69">
        <f>+'ER'!G44</f>
        <v>0</v>
      </c>
    </row>
    <row r="32" spans="1:5" ht="15.75">
      <c r="A32" s="67"/>
      <c r="B32" s="65" t="str">
        <f>+'ER'!B45</f>
        <v>Divers</v>
      </c>
      <c r="C32" s="68">
        <f>+'ER'!C45</f>
        <v>0</v>
      </c>
      <c r="D32" s="68">
        <f>+'ER'!E45</f>
        <v>0</v>
      </c>
      <c r="E32" s="69">
        <f>+'ER'!G45</f>
        <v>0</v>
      </c>
    </row>
    <row r="33" spans="1:5" ht="15.75">
      <c r="A33" s="67"/>
      <c r="B33" s="65" t="str">
        <f>+'ER'!B46</f>
        <v>Emprunt CT intérêt</v>
      </c>
      <c r="C33" s="68">
        <f>+'ER'!C46</f>
        <v>0</v>
      </c>
      <c r="D33" s="68">
        <f>+'ER'!E46</f>
        <v>0</v>
      </c>
      <c r="E33" s="69">
        <f>+'ER'!G46</f>
        <v>0</v>
      </c>
    </row>
    <row r="34" spans="1:5" ht="15.75">
      <c r="A34" s="67"/>
      <c r="B34" s="65" t="str">
        <f>+'ER'!B47</f>
        <v>Emprunt LT Intérêt</v>
      </c>
      <c r="C34" s="68">
        <f>+'ER'!C47</f>
        <v>0</v>
      </c>
      <c r="D34" s="68">
        <f>+'ER'!E47</f>
        <v>0</v>
      </c>
      <c r="E34" s="69">
        <f>+'ER'!G47</f>
        <v>0</v>
      </c>
    </row>
    <row r="35" spans="1:5" ht="15.75">
      <c r="A35" s="67"/>
      <c r="B35" s="65" t="str">
        <f>+'ER'!B48</f>
        <v>Emprunt FCJE Intérêt</v>
      </c>
      <c r="C35" s="68">
        <f>+'ER'!C48</f>
        <v>0</v>
      </c>
      <c r="D35" s="68">
        <f>+'ER'!E48</f>
        <v>0</v>
      </c>
      <c r="E35" s="69">
        <f>+'ER'!G48</f>
        <v>0</v>
      </c>
    </row>
    <row r="36" spans="1:5" ht="15.75">
      <c r="A36" s="67"/>
      <c r="B36" s="65" t="str">
        <f>+'ER'!B49</f>
        <v>Emprunt FLI intérêt</v>
      </c>
      <c r="C36" s="68">
        <f>+'ER'!C49</f>
        <v>0</v>
      </c>
      <c r="D36" s="68">
        <f>+'ER'!E49</f>
        <v>0</v>
      </c>
      <c r="E36" s="69">
        <f>+'ER'!G49</f>
        <v>0</v>
      </c>
    </row>
    <row r="37" spans="1:5" ht="15.75">
      <c r="A37" s="67"/>
      <c r="B37" s="65"/>
      <c r="C37" s="68">
        <f>+'ER'!C50</f>
        <v>0</v>
      </c>
      <c r="D37" s="68">
        <f>+'ER'!E50</f>
        <v>0</v>
      </c>
      <c r="E37" s="69">
        <f>+'ER'!G50</f>
        <v>0</v>
      </c>
    </row>
    <row r="38" spans="1:5" ht="15.75">
      <c r="A38" s="67"/>
      <c r="B38" s="65" t="s">
        <v>53</v>
      </c>
      <c r="C38" s="68">
        <f>+AMRT!G14</f>
        <v>0</v>
      </c>
      <c r="D38" s="68">
        <f>+AMRT!G27</f>
        <v>0</v>
      </c>
      <c r="E38" s="69">
        <f>+AMRT!G40</f>
        <v>0</v>
      </c>
    </row>
    <row r="39" spans="1:5" ht="15.75">
      <c r="A39" s="64" t="s">
        <v>132</v>
      </c>
      <c r="B39" s="65"/>
      <c r="C39" s="70">
        <f>SUM(C6:C38)</f>
        <v>0</v>
      </c>
      <c r="D39" s="70">
        <f>SUM(D6:D38)</f>
        <v>0</v>
      </c>
      <c r="E39" s="71">
        <f>SUM(E6:E38)</f>
        <v>0</v>
      </c>
    </row>
    <row r="40" spans="1:5" ht="9.75" customHeight="1">
      <c r="A40" s="67"/>
      <c r="B40" s="65"/>
      <c r="C40" s="68"/>
      <c r="D40" s="68"/>
      <c r="E40" s="69"/>
    </row>
    <row r="41" spans="1:5" ht="15.75">
      <c r="A41" s="64" t="s">
        <v>97</v>
      </c>
      <c r="B41" s="65"/>
      <c r="C41" s="68"/>
      <c r="D41" s="68"/>
      <c r="E41" s="69"/>
    </row>
    <row r="42" spans="1:5" ht="15.75">
      <c r="A42" s="67"/>
      <c r="B42" s="65" t="s">
        <v>98</v>
      </c>
      <c r="C42" s="68">
        <f>+'ER'!C13</f>
        <v>0</v>
      </c>
      <c r="D42" s="68">
        <f>+'ER'!E13</f>
        <v>0</v>
      </c>
      <c r="E42" s="72">
        <f>+'ER'!G13</f>
        <v>0</v>
      </c>
    </row>
    <row r="43" spans="1:5" ht="15.75">
      <c r="A43" s="67"/>
      <c r="B43" s="65" t="s">
        <v>99</v>
      </c>
      <c r="C43" s="68"/>
      <c r="D43" s="68"/>
      <c r="E43" s="69"/>
    </row>
    <row r="44" spans="1:5" ht="15.75">
      <c r="A44" s="67"/>
      <c r="B44" s="65" t="s">
        <v>58</v>
      </c>
      <c r="C44" s="68"/>
      <c r="D44" s="68"/>
      <c r="E44" s="69"/>
    </row>
    <row r="45" spans="1:5" ht="15.75">
      <c r="A45" s="64" t="s">
        <v>131</v>
      </c>
      <c r="B45" s="65"/>
      <c r="C45" s="70">
        <f>SUM(C42:C44)</f>
        <v>0</v>
      </c>
      <c r="D45" s="70">
        <f>SUM(D42:D44)</f>
        <v>0</v>
      </c>
      <c r="E45" s="71">
        <f>SUM(E42:E44)</f>
        <v>0</v>
      </c>
    </row>
    <row r="46" spans="1:5" ht="7.5" customHeight="1">
      <c r="A46" s="67"/>
      <c r="B46" s="65"/>
      <c r="C46" s="68"/>
      <c r="D46" s="68"/>
      <c r="E46" s="69"/>
    </row>
    <row r="47" spans="1:5" ht="15.75">
      <c r="A47" s="64" t="s">
        <v>15</v>
      </c>
      <c r="B47" s="65"/>
      <c r="C47" s="70">
        <f>+'ER'!C9</f>
        <v>0</v>
      </c>
      <c r="D47" s="70">
        <f>+'ER'!E9</f>
        <v>0</v>
      </c>
      <c r="E47" s="71">
        <f>+'ER'!G9</f>
        <v>0</v>
      </c>
    </row>
    <row r="48" spans="1:5" ht="6.75" customHeight="1">
      <c r="A48" s="67"/>
      <c r="B48" s="65"/>
      <c r="C48" s="68"/>
      <c r="D48" s="68"/>
      <c r="E48" s="69"/>
    </row>
    <row r="49" spans="1:5" ht="16.5" thickBot="1">
      <c r="A49" s="165" t="s">
        <v>100</v>
      </c>
      <c r="B49" s="166"/>
      <c r="C49" s="218" t="e">
        <f>+C39/(1-(C45/C47))</f>
        <v>#DIV/0!</v>
      </c>
      <c r="D49" s="218" t="e">
        <f>+D39/(1-(D45/D47))</f>
        <v>#DIV/0!</v>
      </c>
      <c r="E49" s="219" t="e">
        <f>+E39/(1-(E45/E47))</f>
        <v>#DIV/0!</v>
      </c>
    </row>
    <row r="52" ht="15.75">
      <c r="A52" s="15" t="s">
        <v>216</v>
      </c>
    </row>
    <row r="53" spans="2:3" ht="15.75">
      <c r="B53" s="73" t="s">
        <v>217</v>
      </c>
      <c r="C53" s="65"/>
    </row>
    <row r="54" ht="15.75">
      <c r="B54" s="15" t="s">
        <v>218</v>
      </c>
    </row>
  </sheetData>
  <mergeCells count="1">
    <mergeCell ref="G2:I5"/>
  </mergeCells>
  <printOptions horizontalCentered="1" verticalCentered="1"/>
  <pageMargins left="0.7874015748031497" right="0.7874015748031497" top="0.29" bottom="0.15748031496062992" header="0.15748031496062992" footer="0.15748031496062992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zoomScale="75" zoomScaleNormal="75" workbookViewId="0" topLeftCell="A100">
      <selection activeCell="A161" sqref="A161"/>
    </sheetView>
  </sheetViews>
  <sheetFormatPr defaultColWidth="11.421875" defaultRowHeight="12.75"/>
  <cols>
    <col min="3" max="3" width="11.7109375" style="0" bestFit="1" customWidth="1"/>
  </cols>
  <sheetData>
    <row r="1" spans="1:13" ht="18.75" thickTop="1">
      <c r="A1" s="236" t="s">
        <v>101</v>
      </c>
      <c r="B1" s="232"/>
      <c r="C1" s="233"/>
      <c r="D1" s="234"/>
      <c r="E1" s="228"/>
      <c r="F1" s="228"/>
      <c r="G1" s="228"/>
      <c r="H1" s="228"/>
      <c r="I1" s="228"/>
      <c r="J1" s="228"/>
      <c r="K1" s="228"/>
      <c r="L1" s="228"/>
      <c r="M1" s="235"/>
    </row>
    <row r="2" spans="1:17" ht="18">
      <c r="A2" s="231" t="s">
        <v>208</v>
      </c>
      <c r="B2" s="4"/>
      <c r="C2" s="40"/>
      <c r="D2" s="40"/>
      <c r="E2" s="4"/>
      <c r="F2" s="4"/>
      <c r="G2" s="4"/>
      <c r="H2" s="4"/>
      <c r="I2" s="4"/>
      <c r="J2" s="4"/>
      <c r="K2" s="4"/>
      <c r="L2" s="4"/>
      <c r="M2" s="31"/>
      <c r="O2" s="349" t="s">
        <v>237</v>
      </c>
      <c r="P2" s="349"/>
      <c r="Q2" s="349"/>
    </row>
    <row r="3" spans="1:17" ht="18">
      <c r="A3" s="231" t="s">
        <v>209</v>
      </c>
      <c r="B3" s="4"/>
      <c r="C3" s="40"/>
      <c r="D3" s="40"/>
      <c r="E3" s="4"/>
      <c r="F3" s="4"/>
      <c r="G3" s="4"/>
      <c r="H3" s="4"/>
      <c r="I3" s="4"/>
      <c r="J3" s="4"/>
      <c r="K3" s="4"/>
      <c r="L3" s="4"/>
      <c r="M3" s="31"/>
      <c r="O3" s="349"/>
      <c r="P3" s="349"/>
      <c r="Q3" s="349"/>
    </row>
    <row r="4" spans="1:17" ht="12.7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1"/>
      <c r="O4" s="349"/>
      <c r="P4" s="349"/>
      <c r="Q4" s="349"/>
    </row>
    <row r="5" spans="1:17" ht="12.75">
      <c r="A5" s="13" t="s">
        <v>102</v>
      </c>
      <c r="B5" s="4"/>
      <c r="C5" s="49">
        <f>+'CT projet'!F15</f>
        <v>0</v>
      </c>
      <c r="D5" s="4"/>
      <c r="E5" s="4"/>
      <c r="F5" s="4"/>
      <c r="G5" s="4"/>
      <c r="H5" s="4"/>
      <c r="I5" s="4"/>
      <c r="J5" s="4"/>
      <c r="K5" s="4"/>
      <c r="L5" s="4"/>
      <c r="M5" s="31"/>
      <c r="O5" s="349"/>
      <c r="P5" s="349"/>
      <c r="Q5" s="349"/>
    </row>
    <row r="6" spans="1:13" ht="12.75">
      <c r="A6" s="13" t="s">
        <v>82</v>
      </c>
      <c r="B6" s="4"/>
      <c r="C6" s="37">
        <f>0.0765/12</f>
        <v>0.006375</v>
      </c>
      <c r="D6" s="39">
        <f>+C6*12</f>
        <v>0.0765</v>
      </c>
      <c r="E6" s="4"/>
      <c r="F6" s="4"/>
      <c r="G6" s="4"/>
      <c r="H6" s="4"/>
      <c r="I6" s="4"/>
      <c r="J6" s="4"/>
      <c r="K6" s="4"/>
      <c r="L6" s="4"/>
      <c r="M6" s="31"/>
    </row>
    <row r="7" spans="1:13" ht="12.75">
      <c r="A7" s="13" t="s">
        <v>53</v>
      </c>
      <c r="B7" s="4"/>
      <c r="C7" s="38">
        <v>84</v>
      </c>
      <c r="D7" s="4"/>
      <c r="E7" s="4"/>
      <c r="F7" s="4"/>
      <c r="G7" s="4"/>
      <c r="H7" s="4"/>
      <c r="I7" s="4"/>
      <c r="J7" s="4"/>
      <c r="K7" s="4"/>
      <c r="L7" s="4"/>
      <c r="M7" s="31"/>
    </row>
    <row r="8" spans="1:13" ht="12.75">
      <c r="A8" s="13" t="s">
        <v>103</v>
      </c>
      <c r="B8" s="4"/>
      <c r="C8" s="36">
        <f>PMT(C6,C7,-C5)</f>
        <v>0</v>
      </c>
      <c r="D8" s="4"/>
      <c r="E8" s="4"/>
      <c r="F8" s="4"/>
      <c r="G8" s="4"/>
      <c r="H8" s="4"/>
      <c r="I8" s="4"/>
      <c r="J8" s="4"/>
      <c r="K8" s="4"/>
      <c r="L8" s="4"/>
      <c r="M8" s="31"/>
    </row>
    <row r="9" spans="1:13" ht="12.7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1"/>
    </row>
    <row r="10" spans="1:13" ht="12.75">
      <c r="A10" s="230">
        <v>1</v>
      </c>
      <c r="B10" s="46" t="str">
        <f>+Caisse!D3</f>
        <v>Janvier</v>
      </c>
      <c r="C10" s="46" t="str">
        <f>+Caisse!E3</f>
        <v>février</v>
      </c>
      <c r="D10" s="46" t="str">
        <f>+Caisse!F3</f>
        <v>Mars</v>
      </c>
      <c r="E10" s="46" t="str">
        <f>+Caisse!G3</f>
        <v>Avril</v>
      </c>
      <c r="F10" s="46" t="str">
        <f>+Caisse!H3</f>
        <v>Mai</v>
      </c>
      <c r="G10" s="46" t="str">
        <f>+Caisse!I3</f>
        <v>Juin</v>
      </c>
      <c r="H10" s="46" t="str">
        <f>+Caisse!J3</f>
        <v>Juillet</v>
      </c>
      <c r="I10" s="46" t="str">
        <f>+Caisse!K3</f>
        <v>Août</v>
      </c>
      <c r="J10" s="46" t="str">
        <f>+Caisse!L3</f>
        <v>Septembre</v>
      </c>
      <c r="K10" s="46" t="str">
        <f>+Caisse!M3</f>
        <v>Octobre</v>
      </c>
      <c r="L10" s="46" t="str">
        <f>+Caisse!N3</f>
        <v>Novembre</v>
      </c>
      <c r="M10" s="221" t="str">
        <f>+Caisse!O3</f>
        <v>Décembre</v>
      </c>
    </row>
    <row r="11" spans="1:14" ht="12.75">
      <c r="A11" s="13" t="s">
        <v>105</v>
      </c>
      <c r="B11" s="50">
        <f aca="true" t="shared" si="0" ref="B11:M11">$C$8-B12</f>
        <v>0</v>
      </c>
      <c r="C11" s="50">
        <f t="shared" si="0"/>
        <v>0</v>
      </c>
      <c r="D11" s="50">
        <f t="shared" si="0"/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4">
        <f t="shared" si="0"/>
        <v>0</v>
      </c>
      <c r="N11" s="45">
        <f>SUM(B11:M11)</f>
        <v>0</v>
      </c>
    </row>
    <row r="12" spans="1:14" ht="12.75">
      <c r="A12" s="13" t="s">
        <v>82</v>
      </c>
      <c r="B12" s="50">
        <f>C5*$C$6</f>
        <v>0</v>
      </c>
      <c r="C12" s="50">
        <f aca="true" t="shared" si="1" ref="C12:M12">B13*$C$6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4">
        <f t="shared" si="1"/>
        <v>0</v>
      </c>
      <c r="N12" s="45">
        <f>SUM(B12:M12)</f>
        <v>0</v>
      </c>
    </row>
    <row r="13" spans="1:14" ht="12.75">
      <c r="A13" s="13" t="s">
        <v>106</v>
      </c>
      <c r="B13" s="51">
        <f>C5-B11</f>
        <v>0</v>
      </c>
      <c r="C13" s="51">
        <f aca="true" t="shared" si="2" ref="C13:M13">B13-C11</f>
        <v>0</v>
      </c>
      <c r="D13" s="51">
        <f t="shared" si="2"/>
        <v>0</v>
      </c>
      <c r="E13" s="51">
        <f t="shared" si="2"/>
        <v>0</v>
      </c>
      <c r="F13" s="51">
        <f t="shared" si="2"/>
        <v>0</v>
      </c>
      <c r="G13" s="51">
        <f t="shared" si="2"/>
        <v>0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51">
        <f t="shared" si="2"/>
        <v>0</v>
      </c>
      <c r="L13" s="51">
        <f t="shared" si="2"/>
        <v>0</v>
      </c>
      <c r="M13" s="55">
        <f t="shared" si="2"/>
        <v>0</v>
      </c>
      <c r="N13" s="2"/>
    </row>
    <row r="14" spans="1:14" ht="12.7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"/>
      <c r="N14" s="2"/>
    </row>
    <row r="15" spans="1:14" ht="12.75">
      <c r="A15" s="230">
        <v>2</v>
      </c>
      <c r="B15" s="46" t="str">
        <f>+B10</f>
        <v>Janvier</v>
      </c>
      <c r="C15" s="46" t="str">
        <f aca="true" t="shared" si="3" ref="C15:M15">+C10</f>
        <v>février</v>
      </c>
      <c r="D15" s="46" t="str">
        <f t="shared" si="3"/>
        <v>Mars</v>
      </c>
      <c r="E15" s="46" t="str">
        <f t="shared" si="3"/>
        <v>Avril</v>
      </c>
      <c r="F15" s="46" t="str">
        <f t="shared" si="3"/>
        <v>Mai</v>
      </c>
      <c r="G15" s="46" t="str">
        <f t="shared" si="3"/>
        <v>Juin</v>
      </c>
      <c r="H15" s="46" t="str">
        <f t="shared" si="3"/>
        <v>Juillet</v>
      </c>
      <c r="I15" s="46" t="str">
        <f t="shared" si="3"/>
        <v>Août</v>
      </c>
      <c r="J15" s="46" t="str">
        <f t="shared" si="3"/>
        <v>Septembre</v>
      </c>
      <c r="K15" s="46" t="str">
        <f t="shared" si="3"/>
        <v>Octobre</v>
      </c>
      <c r="L15" s="46" t="str">
        <f t="shared" si="3"/>
        <v>Novembre</v>
      </c>
      <c r="M15" s="221" t="str">
        <f t="shared" si="3"/>
        <v>Décembre</v>
      </c>
      <c r="N15" s="2"/>
    </row>
    <row r="16" spans="1:14" ht="12.75">
      <c r="A16" s="13" t="s">
        <v>105</v>
      </c>
      <c r="B16" s="50">
        <f aca="true" t="shared" si="4" ref="B16:M16">$C$8-B17</f>
        <v>0</v>
      </c>
      <c r="C16" s="50">
        <f t="shared" si="4"/>
        <v>0</v>
      </c>
      <c r="D16" s="50">
        <f t="shared" si="4"/>
        <v>0</v>
      </c>
      <c r="E16" s="50">
        <f t="shared" si="4"/>
        <v>0</v>
      </c>
      <c r="F16" s="50">
        <f t="shared" si="4"/>
        <v>0</v>
      </c>
      <c r="G16" s="50">
        <f t="shared" si="4"/>
        <v>0</v>
      </c>
      <c r="H16" s="50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4">
        <f t="shared" si="4"/>
        <v>0</v>
      </c>
      <c r="N16" s="45">
        <f>SUM(B16:M16)</f>
        <v>0</v>
      </c>
    </row>
    <row r="17" spans="1:14" ht="12.75">
      <c r="A17" s="13" t="s">
        <v>82</v>
      </c>
      <c r="B17" s="50">
        <f>M13*$C$6</f>
        <v>0</v>
      </c>
      <c r="C17" s="50">
        <f aca="true" t="shared" si="5" ref="C17:M17">B18*$C$6</f>
        <v>0</v>
      </c>
      <c r="D17" s="50">
        <f t="shared" si="5"/>
        <v>0</v>
      </c>
      <c r="E17" s="50">
        <f t="shared" si="5"/>
        <v>0</v>
      </c>
      <c r="F17" s="50">
        <f t="shared" si="5"/>
        <v>0</v>
      </c>
      <c r="G17" s="50">
        <f t="shared" si="5"/>
        <v>0</v>
      </c>
      <c r="H17" s="50">
        <f t="shared" si="5"/>
        <v>0</v>
      </c>
      <c r="I17" s="50">
        <f t="shared" si="5"/>
        <v>0</v>
      </c>
      <c r="J17" s="50">
        <f t="shared" si="5"/>
        <v>0</v>
      </c>
      <c r="K17" s="50">
        <f t="shared" si="5"/>
        <v>0</v>
      </c>
      <c r="L17" s="50">
        <f t="shared" si="5"/>
        <v>0</v>
      </c>
      <c r="M17" s="54">
        <f t="shared" si="5"/>
        <v>0</v>
      </c>
      <c r="N17" s="45">
        <f>SUM(B17:M17)</f>
        <v>0</v>
      </c>
    </row>
    <row r="18" spans="1:14" ht="12.75">
      <c r="A18" s="13" t="s">
        <v>106</v>
      </c>
      <c r="B18" s="51">
        <f>M13-B16</f>
        <v>0</v>
      </c>
      <c r="C18" s="51">
        <f aca="true" t="shared" si="6" ref="C18:M18">B18-C16</f>
        <v>0</v>
      </c>
      <c r="D18" s="51">
        <f t="shared" si="6"/>
        <v>0</v>
      </c>
      <c r="E18" s="51">
        <f t="shared" si="6"/>
        <v>0</v>
      </c>
      <c r="F18" s="51">
        <f t="shared" si="6"/>
        <v>0</v>
      </c>
      <c r="G18" s="51">
        <f t="shared" si="6"/>
        <v>0</v>
      </c>
      <c r="H18" s="51">
        <f t="shared" si="6"/>
        <v>0</v>
      </c>
      <c r="I18" s="51">
        <f t="shared" si="6"/>
        <v>0</v>
      </c>
      <c r="J18" s="51">
        <f t="shared" si="6"/>
        <v>0</v>
      </c>
      <c r="K18" s="51">
        <f t="shared" si="6"/>
        <v>0</v>
      </c>
      <c r="L18" s="51">
        <f t="shared" si="6"/>
        <v>0</v>
      </c>
      <c r="M18" s="55">
        <f t="shared" si="6"/>
        <v>0</v>
      </c>
      <c r="N18" s="2"/>
    </row>
    <row r="19" spans="1:14" ht="12.75">
      <c r="A19" s="1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"/>
      <c r="N19" s="2"/>
    </row>
    <row r="20" spans="1:14" ht="12.75">
      <c r="A20" s="230">
        <v>3</v>
      </c>
      <c r="B20" s="46" t="str">
        <f>+B10</f>
        <v>Janvier</v>
      </c>
      <c r="C20" s="46" t="str">
        <f aca="true" t="shared" si="7" ref="C20:M20">+C10</f>
        <v>février</v>
      </c>
      <c r="D20" s="46" t="str">
        <f t="shared" si="7"/>
        <v>Mars</v>
      </c>
      <c r="E20" s="46" t="str">
        <f t="shared" si="7"/>
        <v>Avril</v>
      </c>
      <c r="F20" s="46" t="str">
        <f t="shared" si="7"/>
        <v>Mai</v>
      </c>
      <c r="G20" s="46" t="str">
        <f t="shared" si="7"/>
        <v>Juin</v>
      </c>
      <c r="H20" s="46" t="str">
        <f t="shared" si="7"/>
        <v>Juillet</v>
      </c>
      <c r="I20" s="46" t="str">
        <f t="shared" si="7"/>
        <v>Août</v>
      </c>
      <c r="J20" s="46" t="str">
        <f t="shared" si="7"/>
        <v>Septembre</v>
      </c>
      <c r="K20" s="46" t="str">
        <f t="shared" si="7"/>
        <v>Octobre</v>
      </c>
      <c r="L20" s="46" t="str">
        <f t="shared" si="7"/>
        <v>Novembre</v>
      </c>
      <c r="M20" s="221" t="str">
        <f t="shared" si="7"/>
        <v>Décembre</v>
      </c>
      <c r="N20" s="2"/>
    </row>
    <row r="21" spans="1:14" ht="12.75">
      <c r="A21" s="13" t="s">
        <v>105</v>
      </c>
      <c r="B21" s="50">
        <f aca="true" t="shared" si="8" ref="B21:M21">$C$8-B22</f>
        <v>0</v>
      </c>
      <c r="C21" s="50">
        <f t="shared" si="8"/>
        <v>0</v>
      </c>
      <c r="D21" s="50">
        <f t="shared" si="8"/>
        <v>0</v>
      </c>
      <c r="E21" s="50">
        <f t="shared" si="8"/>
        <v>0</v>
      </c>
      <c r="F21" s="50">
        <f t="shared" si="8"/>
        <v>0</v>
      </c>
      <c r="G21" s="50">
        <f t="shared" si="8"/>
        <v>0</v>
      </c>
      <c r="H21" s="50">
        <f t="shared" si="8"/>
        <v>0</v>
      </c>
      <c r="I21" s="50">
        <f t="shared" si="8"/>
        <v>0</v>
      </c>
      <c r="J21" s="50">
        <f t="shared" si="8"/>
        <v>0</v>
      </c>
      <c r="K21" s="50">
        <f t="shared" si="8"/>
        <v>0</v>
      </c>
      <c r="L21" s="50">
        <f t="shared" si="8"/>
        <v>0</v>
      </c>
      <c r="M21" s="54">
        <f t="shared" si="8"/>
        <v>0</v>
      </c>
      <c r="N21" s="45">
        <f>SUM(B21:M21)</f>
        <v>0</v>
      </c>
    </row>
    <row r="22" spans="1:14" ht="12.75">
      <c r="A22" s="13" t="s">
        <v>82</v>
      </c>
      <c r="B22" s="50">
        <f>M18*$C$6</f>
        <v>0</v>
      </c>
      <c r="C22" s="50">
        <f aca="true" t="shared" si="9" ref="C22:M22">B23*$C$6</f>
        <v>0</v>
      </c>
      <c r="D22" s="50">
        <f t="shared" si="9"/>
        <v>0</v>
      </c>
      <c r="E22" s="50">
        <f t="shared" si="9"/>
        <v>0</v>
      </c>
      <c r="F22" s="50">
        <f t="shared" si="9"/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4">
        <f t="shared" si="9"/>
        <v>0</v>
      </c>
      <c r="N22" s="45">
        <f>SUM(B22:M22)</f>
        <v>0</v>
      </c>
    </row>
    <row r="23" spans="1:14" ht="12.75">
      <c r="A23" s="13" t="s">
        <v>106</v>
      </c>
      <c r="B23" s="51">
        <f>M18-B21</f>
        <v>0</v>
      </c>
      <c r="C23" s="51">
        <f aca="true" t="shared" si="10" ref="C23:M23">B23-C21</f>
        <v>0</v>
      </c>
      <c r="D23" s="51">
        <f t="shared" si="10"/>
        <v>0</v>
      </c>
      <c r="E23" s="51">
        <f t="shared" si="10"/>
        <v>0</v>
      </c>
      <c r="F23" s="51">
        <f t="shared" si="10"/>
        <v>0</v>
      </c>
      <c r="G23" s="51">
        <f t="shared" si="10"/>
        <v>0</v>
      </c>
      <c r="H23" s="51">
        <f t="shared" si="10"/>
        <v>0</v>
      </c>
      <c r="I23" s="51">
        <f t="shared" si="10"/>
        <v>0</v>
      </c>
      <c r="J23" s="51">
        <f t="shared" si="10"/>
        <v>0</v>
      </c>
      <c r="K23" s="51">
        <f t="shared" si="10"/>
        <v>0</v>
      </c>
      <c r="L23" s="51">
        <f t="shared" si="10"/>
        <v>0</v>
      </c>
      <c r="M23" s="55">
        <f t="shared" si="10"/>
        <v>0</v>
      </c>
      <c r="N23" s="2"/>
    </row>
    <row r="24" spans="1:14" ht="12.75">
      <c r="A24" s="13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223"/>
      <c r="N24" s="2"/>
    </row>
    <row r="25" spans="1:14" ht="12.75">
      <c r="A25" s="230">
        <v>4</v>
      </c>
      <c r="B25" s="46" t="str">
        <f>+B15</f>
        <v>Janvier</v>
      </c>
      <c r="C25" s="46" t="str">
        <f aca="true" t="shared" si="11" ref="C25:M25">+C15</f>
        <v>février</v>
      </c>
      <c r="D25" s="46" t="str">
        <f t="shared" si="11"/>
        <v>Mars</v>
      </c>
      <c r="E25" s="46" t="str">
        <f t="shared" si="11"/>
        <v>Avril</v>
      </c>
      <c r="F25" s="46" t="str">
        <f t="shared" si="11"/>
        <v>Mai</v>
      </c>
      <c r="G25" s="46" t="str">
        <f t="shared" si="11"/>
        <v>Juin</v>
      </c>
      <c r="H25" s="46" t="str">
        <f t="shared" si="11"/>
        <v>Juillet</v>
      </c>
      <c r="I25" s="46" t="str">
        <f t="shared" si="11"/>
        <v>Août</v>
      </c>
      <c r="J25" s="46" t="str">
        <f t="shared" si="11"/>
        <v>Septembre</v>
      </c>
      <c r="K25" s="46" t="str">
        <f t="shared" si="11"/>
        <v>Octobre</v>
      </c>
      <c r="L25" s="46" t="str">
        <f t="shared" si="11"/>
        <v>Novembre</v>
      </c>
      <c r="M25" s="221" t="str">
        <f t="shared" si="11"/>
        <v>Décembre</v>
      </c>
      <c r="N25" s="2"/>
    </row>
    <row r="26" spans="1:14" ht="12.75">
      <c r="A26" s="13" t="s">
        <v>105</v>
      </c>
      <c r="B26" s="50">
        <f aca="true" t="shared" si="12" ref="B26:M26">$C$8-B27</f>
        <v>0</v>
      </c>
      <c r="C26" s="50">
        <f t="shared" si="12"/>
        <v>0</v>
      </c>
      <c r="D26" s="50">
        <f t="shared" si="12"/>
        <v>0</v>
      </c>
      <c r="E26" s="50">
        <f t="shared" si="12"/>
        <v>0</v>
      </c>
      <c r="F26" s="50">
        <f t="shared" si="12"/>
        <v>0</v>
      </c>
      <c r="G26" s="50">
        <f t="shared" si="12"/>
        <v>0</v>
      </c>
      <c r="H26" s="50">
        <f t="shared" si="12"/>
        <v>0</v>
      </c>
      <c r="I26" s="50">
        <f t="shared" si="12"/>
        <v>0</v>
      </c>
      <c r="J26" s="50">
        <f t="shared" si="12"/>
        <v>0</v>
      </c>
      <c r="K26" s="50">
        <f t="shared" si="12"/>
        <v>0</v>
      </c>
      <c r="L26" s="50">
        <f t="shared" si="12"/>
        <v>0</v>
      </c>
      <c r="M26" s="54">
        <f t="shared" si="12"/>
        <v>0</v>
      </c>
      <c r="N26" s="45">
        <f>SUM(B26:M26)</f>
        <v>0</v>
      </c>
    </row>
    <row r="27" spans="1:14" ht="12.75">
      <c r="A27" s="13" t="s">
        <v>82</v>
      </c>
      <c r="B27" s="50">
        <f>M23*$C$6</f>
        <v>0</v>
      </c>
      <c r="C27" s="50">
        <f aca="true" t="shared" si="13" ref="C27:M27">B28*$C$6</f>
        <v>0</v>
      </c>
      <c r="D27" s="50">
        <f t="shared" si="13"/>
        <v>0</v>
      </c>
      <c r="E27" s="50">
        <f t="shared" si="13"/>
        <v>0</v>
      </c>
      <c r="F27" s="50">
        <f t="shared" si="13"/>
        <v>0</v>
      </c>
      <c r="G27" s="50">
        <f t="shared" si="13"/>
        <v>0</v>
      </c>
      <c r="H27" s="50">
        <f t="shared" si="13"/>
        <v>0</v>
      </c>
      <c r="I27" s="50">
        <f t="shared" si="13"/>
        <v>0</v>
      </c>
      <c r="J27" s="50">
        <f t="shared" si="13"/>
        <v>0</v>
      </c>
      <c r="K27" s="50">
        <f t="shared" si="13"/>
        <v>0</v>
      </c>
      <c r="L27" s="50">
        <f t="shared" si="13"/>
        <v>0</v>
      </c>
      <c r="M27" s="54">
        <f t="shared" si="13"/>
        <v>0</v>
      </c>
      <c r="N27" s="45">
        <f>SUM(B27:M27)</f>
        <v>0</v>
      </c>
    </row>
    <row r="28" spans="1:14" ht="12.75">
      <c r="A28" s="13" t="s">
        <v>106</v>
      </c>
      <c r="B28" s="51">
        <f>M23-B26</f>
        <v>0</v>
      </c>
      <c r="C28" s="51">
        <f aca="true" t="shared" si="14" ref="C28:M28">B28-C26</f>
        <v>0</v>
      </c>
      <c r="D28" s="51">
        <f t="shared" si="14"/>
        <v>0</v>
      </c>
      <c r="E28" s="51">
        <f t="shared" si="14"/>
        <v>0</v>
      </c>
      <c r="F28" s="51">
        <f t="shared" si="14"/>
        <v>0</v>
      </c>
      <c r="G28" s="51">
        <f t="shared" si="14"/>
        <v>0</v>
      </c>
      <c r="H28" s="51">
        <f t="shared" si="14"/>
        <v>0</v>
      </c>
      <c r="I28" s="51">
        <f t="shared" si="14"/>
        <v>0</v>
      </c>
      <c r="J28" s="51">
        <f t="shared" si="14"/>
        <v>0</v>
      </c>
      <c r="K28" s="51">
        <f t="shared" si="14"/>
        <v>0</v>
      </c>
      <c r="L28" s="51">
        <f t="shared" si="14"/>
        <v>0</v>
      </c>
      <c r="M28" s="55">
        <f t="shared" si="14"/>
        <v>0</v>
      </c>
      <c r="N28" s="2"/>
    </row>
    <row r="29" spans="1:14" ht="12.75">
      <c r="A29" s="13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223"/>
      <c r="N29" s="2"/>
    </row>
    <row r="30" spans="1:14" ht="12.75">
      <c r="A30" s="230">
        <v>5</v>
      </c>
      <c r="B30" s="46" t="str">
        <f>+B20</f>
        <v>Janvier</v>
      </c>
      <c r="C30" s="46" t="str">
        <f aca="true" t="shared" si="15" ref="C30:M30">+C20</f>
        <v>février</v>
      </c>
      <c r="D30" s="46" t="str">
        <f t="shared" si="15"/>
        <v>Mars</v>
      </c>
      <c r="E30" s="46" t="str">
        <f t="shared" si="15"/>
        <v>Avril</v>
      </c>
      <c r="F30" s="46" t="str">
        <f t="shared" si="15"/>
        <v>Mai</v>
      </c>
      <c r="G30" s="46" t="str">
        <f t="shared" si="15"/>
        <v>Juin</v>
      </c>
      <c r="H30" s="46" t="str">
        <f t="shared" si="15"/>
        <v>Juillet</v>
      </c>
      <c r="I30" s="46" t="str">
        <f t="shared" si="15"/>
        <v>Août</v>
      </c>
      <c r="J30" s="46" t="str">
        <f t="shared" si="15"/>
        <v>Septembre</v>
      </c>
      <c r="K30" s="46" t="str">
        <f t="shared" si="15"/>
        <v>Octobre</v>
      </c>
      <c r="L30" s="46" t="str">
        <f t="shared" si="15"/>
        <v>Novembre</v>
      </c>
      <c r="M30" s="221" t="str">
        <f t="shared" si="15"/>
        <v>Décembre</v>
      </c>
      <c r="N30" s="2"/>
    </row>
    <row r="31" spans="1:14" ht="12.75">
      <c r="A31" s="13" t="s">
        <v>105</v>
      </c>
      <c r="B31" s="50">
        <f aca="true" t="shared" si="16" ref="B31:M31">$C$8-B32</f>
        <v>0</v>
      </c>
      <c r="C31" s="50">
        <f t="shared" si="16"/>
        <v>0</v>
      </c>
      <c r="D31" s="50">
        <f t="shared" si="16"/>
        <v>0</v>
      </c>
      <c r="E31" s="50">
        <f t="shared" si="16"/>
        <v>0</v>
      </c>
      <c r="F31" s="50">
        <f t="shared" si="16"/>
        <v>0</v>
      </c>
      <c r="G31" s="50">
        <f t="shared" si="16"/>
        <v>0</v>
      </c>
      <c r="H31" s="50">
        <f t="shared" si="16"/>
        <v>0</v>
      </c>
      <c r="I31" s="50">
        <f t="shared" si="16"/>
        <v>0</v>
      </c>
      <c r="J31" s="50">
        <f t="shared" si="16"/>
        <v>0</v>
      </c>
      <c r="K31" s="50">
        <f t="shared" si="16"/>
        <v>0</v>
      </c>
      <c r="L31" s="50">
        <f t="shared" si="16"/>
        <v>0</v>
      </c>
      <c r="M31" s="54">
        <f t="shared" si="16"/>
        <v>0</v>
      </c>
      <c r="N31" s="45">
        <f>SUM(B31:M31)</f>
        <v>0</v>
      </c>
    </row>
    <row r="32" spans="1:14" ht="12.75">
      <c r="A32" s="13" t="s">
        <v>82</v>
      </c>
      <c r="B32" s="50">
        <f>M28*$C$6</f>
        <v>0</v>
      </c>
      <c r="C32" s="50">
        <f aca="true" t="shared" si="17" ref="C32:M32">B33*$C$6</f>
        <v>0</v>
      </c>
      <c r="D32" s="50">
        <f t="shared" si="17"/>
        <v>0</v>
      </c>
      <c r="E32" s="50">
        <f t="shared" si="17"/>
        <v>0</v>
      </c>
      <c r="F32" s="50">
        <f t="shared" si="17"/>
        <v>0</v>
      </c>
      <c r="G32" s="50">
        <f t="shared" si="17"/>
        <v>0</v>
      </c>
      <c r="H32" s="50">
        <f t="shared" si="17"/>
        <v>0</v>
      </c>
      <c r="I32" s="50">
        <f t="shared" si="17"/>
        <v>0</v>
      </c>
      <c r="J32" s="50">
        <f t="shared" si="17"/>
        <v>0</v>
      </c>
      <c r="K32" s="50">
        <f t="shared" si="17"/>
        <v>0</v>
      </c>
      <c r="L32" s="50">
        <f t="shared" si="17"/>
        <v>0</v>
      </c>
      <c r="M32" s="54">
        <f t="shared" si="17"/>
        <v>0</v>
      </c>
      <c r="N32" s="45">
        <f>SUM(B32:M32)</f>
        <v>0</v>
      </c>
    </row>
    <row r="33" spans="1:14" ht="12.75">
      <c r="A33" s="13" t="s">
        <v>106</v>
      </c>
      <c r="B33" s="51">
        <f>M28-B31</f>
        <v>0</v>
      </c>
      <c r="C33" s="51">
        <f aca="true" t="shared" si="18" ref="C33:M33">B33-C31</f>
        <v>0</v>
      </c>
      <c r="D33" s="51">
        <f t="shared" si="18"/>
        <v>0</v>
      </c>
      <c r="E33" s="51">
        <f t="shared" si="18"/>
        <v>0</v>
      </c>
      <c r="F33" s="51">
        <f t="shared" si="18"/>
        <v>0</v>
      </c>
      <c r="G33" s="51">
        <f t="shared" si="18"/>
        <v>0</v>
      </c>
      <c r="H33" s="51">
        <f t="shared" si="18"/>
        <v>0</v>
      </c>
      <c r="I33" s="51">
        <f t="shared" si="18"/>
        <v>0</v>
      </c>
      <c r="J33" s="51">
        <f t="shared" si="18"/>
        <v>0</v>
      </c>
      <c r="K33" s="51">
        <f t="shared" si="18"/>
        <v>0</v>
      </c>
      <c r="L33" s="51">
        <f t="shared" si="18"/>
        <v>0</v>
      </c>
      <c r="M33" s="55">
        <f t="shared" si="18"/>
        <v>0</v>
      </c>
      <c r="N33" s="2"/>
    </row>
    <row r="34" spans="1:14" ht="12.75">
      <c r="A34" s="1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223"/>
      <c r="N34" s="2"/>
    </row>
    <row r="35" spans="1:14" ht="12.75">
      <c r="A35" s="230">
        <v>6</v>
      </c>
      <c r="B35" s="46" t="str">
        <f>+B25</f>
        <v>Janvier</v>
      </c>
      <c r="C35" s="46" t="str">
        <f aca="true" t="shared" si="19" ref="C35:M35">+C25</f>
        <v>février</v>
      </c>
      <c r="D35" s="46" t="str">
        <f t="shared" si="19"/>
        <v>Mars</v>
      </c>
      <c r="E35" s="46" t="str">
        <f t="shared" si="19"/>
        <v>Avril</v>
      </c>
      <c r="F35" s="46" t="str">
        <f t="shared" si="19"/>
        <v>Mai</v>
      </c>
      <c r="G35" s="46" t="str">
        <f t="shared" si="19"/>
        <v>Juin</v>
      </c>
      <c r="H35" s="46" t="str">
        <f t="shared" si="19"/>
        <v>Juillet</v>
      </c>
      <c r="I35" s="46" t="str">
        <f t="shared" si="19"/>
        <v>Août</v>
      </c>
      <c r="J35" s="46" t="str">
        <f t="shared" si="19"/>
        <v>Septembre</v>
      </c>
      <c r="K35" s="46" t="str">
        <f t="shared" si="19"/>
        <v>Octobre</v>
      </c>
      <c r="L35" s="46" t="str">
        <f t="shared" si="19"/>
        <v>Novembre</v>
      </c>
      <c r="M35" s="221" t="str">
        <f t="shared" si="19"/>
        <v>Décembre</v>
      </c>
      <c r="N35" s="2"/>
    </row>
    <row r="36" spans="1:14" ht="12.75">
      <c r="A36" s="13" t="s">
        <v>105</v>
      </c>
      <c r="B36" s="50">
        <f aca="true" t="shared" si="20" ref="B36:M36">$C$8-B37</f>
        <v>0</v>
      </c>
      <c r="C36" s="50">
        <f t="shared" si="20"/>
        <v>0</v>
      </c>
      <c r="D36" s="50">
        <f t="shared" si="20"/>
        <v>0</v>
      </c>
      <c r="E36" s="50">
        <f t="shared" si="20"/>
        <v>0</v>
      </c>
      <c r="F36" s="50">
        <f t="shared" si="20"/>
        <v>0</v>
      </c>
      <c r="G36" s="50">
        <f t="shared" si="20"/>
        <v>0</v>
      </c>
      <c r="H36" s="50">
        <f t="shared" si="20"/>
        <v>0</v>
      </c>
      <c r="I36" s="50">
        <f t="shared" si="20"/>
        <v>0</v>
      </c>
      <c r="J36" s="50">
        <f t="shared" si="20"/>
        <v>0</v>
      </c>
      <c r="K36" s="50">
        <f t="shared" si="20"/>
        <v>0</v>
      </c>
      <c r="L36" s="50">
        <f t="shared" si="20"/>
        <v>0</v>
      </c>
      <c r="M36" s="54">
        <f t="shared" si="20"/>
        <v>0</v>
      </c>
      <c r="N36" s="45">
        <f>SUM(B36:M36)</f>
        <v>0</v>
      </c>
    </row>
    <row r="37" spans="1:14" ht="12.75">
      <c r="A37" s="13" t="s">
        <v>82</v>
      </c>
      <c r="B37" s="50">
        <f>M33*$C$6</f>
        <v>0</v>
      </c>
      <c r="C37" s="50">
        <f aca="true" t="shared" si="21" ref="C37:M37">B38*$C$6</f>
        <v>0</v>
      </c>
      <c r="D37" s="50">
        <f t="shared" si="21"/>
        <v>0</v>
      </c>
      <c r="E37" s="50">
        <f t="shared" si="21"/>
        <v>0</v>
      </c>
      <c r="F37" s="50">
        <f t="shared" si="21"/>
        <v>0</v>
      </c>
      <c r="G37" s="50">
        <f t="shared" si="21"/>
        <v>0</v>
      </c>
      <c r="H37" s="50">
        <f t="shared" si="21"/>
        <v>0</v>
      </c>
      <c r="I37" s="50">
        <f t="shared" si="21"/>
        <v>0</v>
      </c>
      <c r="J37" s="50">
        <f t="shared" si="21"/>
        <v>0</v>
      </c>
      <c r="K37" s="50">
        <f t="shared" si="21"/>
        <v>0</v>
      </c>
      <c r="L37" s="50">
        <f t="shared" si="21"/>
        <v>0</v>
      </c>
      <c r="M37" s="54">
        <f t="shared" si="21"/>
        <v>0</v>
      </c>
      <c r="N37" s="45">
        <f>SUM(B37:M37)</f>
        <v>0</v>
      </c>
    </row>
    <row r="38" spans="1:14" ht="12.75">
      <c r="A38" s="13" t="s">
        <v>106</v>
      </c>
      <c r="B38" s="51">
        <f>M33-B36</f>
        <v>0</v>
      </c>
      <c r="C38" s="51">
        <f aca="true" t="shared" si="22" ref="C38:M38">B38-C36</f>
        <v>0</v>
      </c>
      <c r="D38" s="51">
        <f t="shared" si="22"/>
        <v>0</v>
      </c>
      <c r="E38" s="51">
        <f t="shared" si="22"/>
        <v>0</v>
      </c>
      <c r="F38" s="51">
        <f t="shared" si="22"/>
        <v>0</v>
      </c>
      <c r="G38" s="51">
        <f t="shared" si="22"/>
        <v>0</v>
      </c>
      <c r="H38" s="51">
        <f t="shared" si="22"/>
        <v>0</v>
      </c>
      <c r="I38" s="51">
        <f t="shared" si="22"/>
        <v>0</v>
      </c>
      <c r="J38" s="51">
        <f t="shared" si="22"/>
        <v>0</v>
      </c>
      <c r="K38" s="51">
        <f t="shared" si="22"/>
        <v>0</v>
      </c>
      <c r="L38" s="51">
        <f t="shared" si="22"/>
        <v>0</v>
      </c>
      <c r="M38" s="55">
        <f t="shared" si="22"/>
        <v>0</v>
      </c>
      <c r="N38" s="2"/>
    </row>
    <row r="39" spans="1:14" ht="12.75">
      <c r="A39" s="222"/>
      <c r="B39" s="48"/>
      <c r="C39" s="48"/>
      <c r="D39" s="48"/>
      <c r="E39" s="21"/>
      <c r="F39" s="21"/>
      <c r="G39" s="21"/>
      <c r="H39" s="21"/>
      <c r="I39" s="21"/>
      <c r="J39" s="21"/>
      <c r="K39" s="21"/>
      <c r="L39" s="21"/>
      <c r="M39" s="224"/>
      <c r="N39" s="2"/>
    </row>
    <row r="40" spans="1:14" ht="12.75">
      <c r="A40" s="230">
        <v>7</v>
      </c>
      <c r="B40" s="46" t="str">
        <f>+B30</f>
        <v>Janvier</v>
      </c>
      <c r="C40" s="46" t="str">
        <f aca="true" t="shared" si="23" ref="C40:M40">+C30</f>
        <v>février</v>
      </c>
      <c r="D40" s="46" t="str">
        <f t="shared" si="23"/>
        <v>Mars</v>
      </c>
      <c r="E40" s="46" t="str">
        <f t="shared" si="23"/>
        <v>Avril</v>
      </c>
      <c r="F40" s="46" t="str">
        <f t="shared" si="23"/>
        <v>Mai</v>
      </c>
      <c r="G40" s="46" t="str">
        <f t="shared" si="23"/>
        <v>Juin</v>
      </c>
      <c r="H40" s="46" t="str">
        <f t="shared" si="23"/>
        <v>Juillet</v>
      </c>
      <c r="I40" s="46" t="str">
        <f t="shared" si="23"/>
        <v>Août</v>
      </c>
      <c r="J40" s="46" t="str">
        <f t="shared" si="23"/>
        <v>Septembre</v>
      </c>
      <c r="K40" s="46" t="str">
        <f t="shared" si="23"/>
        <v>Octobre</v>
      </c>
      <c r="L40" s="46" t="str">
        <f t="shared" si="23"/>
        <v>Novembre</v>
      </c>
      <c r="M40" s="221" t="str">
        <f t="shared" si="23"/>
        <v>Décembre</v>
      </c>
      <c r="N40" s="2"/>
    </row>
    <row r="41" spans="1:14" ht="12.75">
      <c r="A41" s="13" t="s">
        <v>105</v>
      </c>
      <c r="B41" s="50">
        <f aca="true" t="shared" si="24" ref="B41:M41">$C$8-B42</f>
        <v>0</v>
      </c>
      <c r="C41" s="50">
        <f t="shared" si="24"/>
        <v>0</v>
      </c>
      <c r="D41" s="50">
        <f t="shared" si="24"/>
        <v>0</v>
      </c>
      <c r="E41" s="50">
        <f t="shared" si="24"/>
        <v>0</v>
      </c>
      <c r="F41" s="50">
        <f t="shared" si="24"/>
        <v>0</v>
      </c>
      <c r="G41" s="50">
        <f t="shared" si="24"/>
        <v>0</v>
      </c>
      <c r="H41" s="50">
        <f t="shared" si="24"/>
        <v>0</v>
      </c>
      <c r="I41" s="50">
        <f t="shared" si="24"/>
        <v>0</v>
      </c>
      <c r="J41" s="50">
        <f t="shared" si="24"/>
        <v>0</v>
      </c>
      <c r="K41" s="50">
        <f t="shared" si="24"/>
        <v>0</v>
      </c>
      <c r="L41" s="50">
        <f t="shared" si="24"/>
        <v>0</v>
      </c>
      <c r="M41" s="54">
        <f t="shared" si="24"/>
        <v>0</v>
      </c>
      <c r="N41" s="45">
        <f>SUM(B41:M41)</f>
        <v>0</v>
      </c>
    </row>
    <row r="42" spans="1:14" ht="12.75">
      <c r="A42" s="13" t="s">
        <v>82</v>
      </c>
      <c r="B42" s="50">
        <f>M38*$C$6</f>
        <v>0</v>
      </c>
      <c r="C42" s="50">
        <f aca="true" t="shared" si="25" ref="C42:M42">B43*$C$6</f>
        <v>0</v>
      </c>
      <c r="D42" s="50">
        <f t="shared" si="25"/>
        <v>0</v>
      </c>
      <c r="E42" s="50">
        <f t="shared" si="25"/>
        <v>0</v>
      </c>
      <c r="F42" s="50">
        <f t="shared" si="25"/>
        <v>0</v>
      </c>
      <c r="G42" s="50">
        <f t="shared" si="25"/>
        <v>0</v>
      </c>
      <c r="H42" s="50">
        <f t="shared" si="25"/>
        <v>0</v>
      </c>
      <c r="I42" s="50">
        <f t="shared" si="25"/>
        <v>0</v>
      </c>
      <c r="J42" s="50">
        <f t="shared" si="25"/>
        <v>0</v>
      </c>
      <c r="K42" s="50">
        <f t="shared" si="25"/>
        <v>0</v>
      </c>
      <c r="L42" s="50">
        <f t="shared" si="25"/>
        <v>0</v>
      </c>
      <c r="M42" s="54">
        <f t="shared" si="25"/>
        <v>0</v>
      </c>
      <c r="N42" s="45">
        <f>SUM(B42:M42)</f>
        <v>0</v>
      </c>
    </row>
    <row r="43" spans="1:14" ht="12.75">
      <c r="A43" s="13" t="s">
        <v>106</v>
      </c>
      <c r="B43" s="51">
        <f>M38-B41</f>
        <v>0</v>
      </c>
      <c r="C43" s="51">
        <f aca="true" t="shared" si="26" ref="C43:M43">B43-C41</f>
        <v>0</v>
      </c>
      <c r="D43" s="51">
        <f t="shared" si="26"/>
        <v>0</v>
      </c>
      <c r="E43" s="51">
        <f t="shared" si="26"/>
        <v>0</v>
      </c>
      <c r="F43" s="51">
        <f t="shared" si="26"/>
        <v>0</v>
      </c>
      <c r="G43" s="51">
        <f t="shared" si="26"/>
        <v>0</v>
      </c>
      <c r="H43" s="51">
        <f t="shared" si="26"/>
        <v>0</v>
      </c>
      <c r="I43" s="51">
        <f t="shared" si="26"/>
        <v>0</v>
      </c>
      <c r="J43" s="51">
        <f t="shared" si="26"/>
        <v>0</v>
      </c>
      <c r="K43" s="51">
        <f t="shared" si="26"/>
        <v>0</v>
      </c>
      <c r="L43" s="51">
        <f t="shared" si="26"/>
        <v>0</v>
      </c>
      <c r="M43" s="55">
        <f t="shared" si="26"/>
        <v>0</v>
      </c>
      <c r="N43" s="2"/>
    </row>
    <row r="44" spans="1:14" ht="12.75">
      <c r="A44" s="1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223"/>
      <c r="N44" s="2"/>
    </row>
    <row r="45" spans="1:14" ht="13.5" thickBot="1">
      <c r="A45" s="14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9"/>
      <c r="N45" s="2"/>
    </row>
    <row r="46" spans="1:14" s="1" customFormat="1" ht="14.25" thickBot="1" thickTop="1">
      <c r="A46" s="248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43"/>
    </row>
    <row r="47" spans="1:13" ht="18.75" thickTop="1">
      <c r="A47" s="10" t="s">
        <v>138</v>
      </c>
      <c r="B47" s="228"/>
      <c r="C47" s="227"/>
      <c r="D47" s="228"/>
      <c r="E47" s="228"/>
      <c r="F47" s="228"/>
      <c r="G47" s="228"/>
      <c r="H47" s="228"/>
      <c r="I47" s="228"/>
      <c r="J47" s="228"/>
      <c r="K47" s="228"/>
      <c r="L47" s="228"/>
      <c r="M47" s="247"/>
    </row>
    <row r="48" spans="1:14" ht="18">
      <c r="A48" s="231" t="s">
        <v>208</v>
      </c>
      <c r="B48" s="4"/>
      <c r="C48" s="41"/>
      <c r="D48" s="4"/>
      <c r="E48" s="4"/>
      <c r="F48" s="4"/>
      <c r="G48" s="4"/>
      <c r="H48" s="4"/>
      <c r="I48" s="4"/>
      <c r="J48" s="4"/>
      <c r="K48" s="4"/>
      <c r="L48" s="4"/>
      <c r="M48" s="31"/>
      <c r="N48" s="2"/>
    </row>
    <row r="49" spans="1:14" ht="18">
      <c r="A49" s="231" t="s">
        <v>209</v>
      </c>
      <c r="B49" s="4"/>
      <c r="C49" s="41"/>
      <c r="D49" s="4"/>
      <c r="E49" s="4"/>
      <c r="F49" s="4"/>
      <c r="G49" s="4"/>
      <c r="H49" s="4"/>
      <c r="I49" s="4"/>
      <c r="J49" s="4"/>
      <c r="K49" s="4"/>
      <c r="L49" s="4"/>
      <c r="M49" s="31"/>
      <c r="N49" s="2"/>
    </row>
    <row r="50" spans="1:1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1"/>
      <c r="N50" s="2"/>
    </row>
    <row r="51" spans="1:14" ht="12.75">
      <c r="A51" s="13" t="s">
        <v>102</v>
      </c>
      <c r="B51" s="4"/>
      <c r="C51" s="59">
        <f>+'CT projet'!F17</f>
        <v>0</v>
      </c>
      <c r="D51" s="4"/>
      <c r="E51" s="4"/>
      <c r="F51" s="4"/>
      <c r="G51" s="4"/>
      <c r="H51" s="4"/>
      <c r="I51" s="4"/>
      <c r="J51" s="4"/>
      <c r="K51" s="4"/>
      <c r="L51" s="4"/>
      <c r="M51" s="31"/>
      <c r="N51" s="2"/>
    </row>
    <row r="52" spans="1:15" ht="12.75">
      <c r="A52" s="13" t="s">
        <v>82</v>
      </c>
      <c r="B52" s="4"/>
      <c r="C52" s="35">
        <f>0.058/12</f>
        <v>0.004833333333333334</v>
      </c>
      <c r="D52" s="39">
        <f>+C52*12</f>
        <v>0.058</v>
      </c>
      <c r="E52" s="4"/>
      <c r="F52" s="4"/>
      <c r="G52" s="4"/>
      <c r="H52" s="4"/>
      <c r="I52" s="4"/>
      <c r="J52" s="4"/>
      <c r="K52" s="4"/>
      <c r="L52" s="4"/>
      <c r="M52" s="31"/>
      <c r="N52" s="2"/>
      <c r="O52" s="1"/>
    </row>
    <row r="53" spans="1:14" ht="12.75">
      <c r="A53" s="13" t="s">
        <v>53</v>
      </c>
      <c r="B53" s="3"/>
      <c r="C53" s="30">
        <v>36</v>
      </c>
      <c r="D53" s="3"/>
      <c r="E53" s="3"/>
      <c r="F53" s="3"/>
      <c r="G53" s="3"/>
      <c r="H53" s="3"/>
      <c r="I53" s="3"/>
      <c r="J53" s="3"/>
      <c r="K53" s="3"/>
      <c r="L53" s="3"/>
      <c r="M53" s="33"/>
      <c r="N53" s="2"/>
    </row>
    <row r="54" spans="1:14" ht="12.75">
      <c r="A54" s="13" t="s">
        <v>103</v>
      </c>
      <c r="B54" s="3"/>
      <c r="C54" s="36">
        <f>PMT(C52,C53,-C51)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3"/>
      <c r="N54" s="2"/>
    </row>
    <row r="55" spans="1:14" ht="12.75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5"/>
      <c r="N55" s="2"/>
    </row>
    <row r="56" spans="1:14" ht="12.75">
      <c r="A56" s="13" t="s">
        <v>104</v>
      </c>
      <c r="B56" s="46" t="str">
        <f>+Caisse!D3</f>
        <v>Janvier</v>
      </c>
      <c r="C56" s="46" t="str">
        <f>+Caisse!E3</f>
        <v>février</v>
      </c>
      <c r="D56" s="46" t="str">
        <f>+Caisse!F3</f>
        <v>Mars</v>
      </c>
      <c r="E56" s="46" t="str">
        <f>+Caisse!G3</f>
        <v>Avril</v>
      </c>
      <c r="F56" s="46" t="str">
        <f>+Caisse!H3</f>
        <v>Mai</v>
      </c>
      <c r="G56" s="46" t="str">
        <f>+Caisse!I3</f>
        <v>Juin</v>
      </c>
      <c r="H56" s="46" t="str">
        <f>+Caisse!J3</f>
        <v>Juillet</v>
      </c>
      <c r="I56" s="46" t="str">
        <f>+Caisse!K3</f>
        <v>Août</v>
      </c>
      <c r="J56" s="46" t="str">
        <f>+Caisse!L3</f>
        <v>Septembre</v>
      </c>
      <c r="K56" s="46" t="str">
        <f>+Caisse!M3</f>
        <v>Octobre</v>
      </c>
      <c r="L56" s="46" t="str">
        <f>+Caisse!N3</f>
        <v>Novembre</v>
      </c>
      <c r="M56" s="221" t="str">
        <f>+Caisse!O3</f>
        <v>Décembre</v>
      </c>
      <c r="N56" s="243"/>
    </row>
    <row r="57" spans="1:14" ht="12.75">
      <c r="A57" s="13" t="s">
        <v>105</v>
      </c>
      <c r="B57" s="52">
        <f aca="true" t="shared" si="27" ref="B57:M57">$C$54-B58</f>
        <v>0</v>
      </c>
      <c r="C57" s="52">
        <f t="shared" si="27"/>
        <v>0</v>
      </c>
      <c r="D57" s="52">
        <f t="shared" si="27"/>
        <v>0</v>
      </c>
      <c r="E57" s="52">
        <f t="shared" si="27"/>
        <v>0</v>
      </c>
      <c r="F57" s="52">
        <f t="shared" si="27"/>
        <v>0</v>
      </c>
      <c r="G57" s="52">
        <f t="shared" si="27"/>
        <v>0</v>
      </c>
      <c r="H57" s="52">
        <f t="shared" si="27"/>
        <v>0</v>
      </c>
      <c r="I57" s="52">
        <f t="shared" si="27"/>
        <v>0</v>
      </c>
      <c r="J57" s="52">
        <f t="shared" si="27"/>
        <v>0</v>
      </c>
      <c r="K57" s="52">
        <f t="shared" si="27"/>
        <v>0</v>
      </c>
      <c r="L57" s="52">
        <f t="shared" si="27"/>
        <v>0</v>
      </c>
      <c r="M57" s="244">
        <f t="shared" si="27"/>
        <v>0</v>
      </c>
      <c r="N57" s="45">
        <f>SUM(B57:M57)</f>
        <v>0</v>
      </c>
    </row>
    <row r="58" spans="1:14" ht="12.75">
      <c r="A58" s="13" t="s">
        <v>82</v>
      </c>
      <c r="B58" s="52">
        <f>C51*$C$52</f>
        <v>0</v>
      </c>
      <c r="C58" s="52">
        <f aca="true" t="shared" si="28" ref="C58:M58">B59*$C$52</f>
        <v>0</v>
      </c>
      <c r="D58" s="52">
        <f t="shared" si="28"/>
        <v>0</v>
      </c>
      <c r="E58" s="52">
        <f t="shared" si="28"/>
        <v>0</v>
      </c>
      <c r="F58" s="52">
        <f t="shared" si="28"/>
        <v>0</v>
      </c>
      <c r="G58" s="52">
        <f t="shared" si="28"/>
        <v>0</v>
      </c>
      <c r="H58" s="52">
        <f t="shared" si="28"/>
        <v>0</v>
      </c>
      <c r="I58" s="52">
        <f t="shared" si="28"/>
        <v>0</v>
      </c>
      <c r="J58" s="52">
        <f t="shared" si="28"/>
        <v>0</v>
      </c>
      <c r="K58" s="52">
        <f t="shared" si="28"/>
        <v>0</v>
      </c>
      <c r="L58" s="52">
        <f t="shared" si="28"/>
        <v>0</v>
      </c>
      <c r="M58" s="244">
        <f t="shared" si="28"/>
        <v>0</v>
      </c>
      <c r="N58" s="45">
        <f>SUM(B58:M58)</f>
        <v>0</v>
      </c>
    </row>
    <row r="59" spans="1:14" ht="12.75">
      <c r="A59" s="13" t="s">
        <v>106</v>
      </c>
      <c r="B59" s="53">
        <f>C51-B57</f>
        <v>0</v>
      </c>
      <c r="C59" s="53">
        <f aca="true" t="shared" si="29" ref="C59:M59">B59-C57</f>
        <v>0</v>
      </c>
      <c r="D59" s="53">
        <f t="shared" si="29"/>
        <v>0</v>
      </c>
      <c r="E59" s="53">
        <f t="shared" si="29"/>
        <v>0</v>
      </c>
      <c r="F59" s="53">
        <f t="shared" si="29"/>
        <v>0</v>
      </c>
      <c r="G59" s="53">
        <f t="shared" si="29"/>
        <v>0</v>
      </c>
      <c r="H59" s="53">
        <f t="shared" si="29"/>
        <v>0</v>
      </c>
      <c r="I59" s="53">
        <f t="shared" si="29"/>
        <v>0</v>
      </c>
      <c r="J59" s="53">
        <f t="shared" si="29"/>
        <v>0</v>
      </c>
      <c r="K59" s="53">
        <f t="shared" si="29"/>
        <v>0</v>
      </c>
      <c r="L59" s="53">
        <f t="shared" si="29"/>
        <v>0</v>
      </c>
      <c r="M59" s="245">
        <f t="shared" si="29"/>
        <v>0</v>
      </c>
      <c r="N59" s="2"/>
    </row>
    <row r="60" spans="1:14" ht="12.75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5"/>
      <c r="N60" s="2"/>
    </row>
    <row r="61" spans="1:14" ht="12.75">
      <c r="A61" s="13" t="s">
        <v>104</v>
      </c>
      <c r="B61" s="46" t="str">
        <f>+B56</f>
        <v>Janvier</v>
      </c>
      <c r="C61" s="46" t="str">
        <f aca="true" t="shared" si="30" ref="C61:M61">+C56</f>
        <v>février</v>
      </c>
      <c r="D61" s="46" t="str">
        <f t="shared" si="30"/>
        <v>Mars</v>
      </c>
      <c r="E61" s="46" t="str">
        <f t="shared" si="30"/>
        <v>Avril</v>
      </c>
      <c r="F61" s="46" t="str">
        <f t="shared" si="30"/>
        <v>Mai</v>
      </c>
      <c r="G61" s="46" t="str">
        <f t="shared" si="30"/>
        <v>Juin</v>
      </c>
      <c r="H61" s="46" t="str">
        <f t="shared" si="30"/>
        <v>Juillet</v>
      </c>
      <c r="I61" s="46" t="str">
        <f t="shared" si="30"/>
        <v>Août</v>
      </c>
      <c r="J61" s="46" t="str">
        <f t="shared" si="30"/>
        <v>Septembre</v>
      </c>
      <c r="K61" s="46" t="str">
        <f t="shared" si="30"/>
        <v>Octobre</v>
      </c>
      <c r="L61" s="46" t="str">
        <f t="shared" si="30"/>
        <v>Novembre</v>
      </c>
      <c r="M61" s="221" t="str">
        <f t="shared" si="30"/>
        <v>Décembre</v>
      </c>
      <c r="N61" s="243"/>
    </row>
    <row r="62" spans="1:14" ht="12.75">
      <c r="A62" s="13" t="s">
        <v>105</v>
      </c>
      <c r="B62" s="50">
        <f aca="true" t="shared" si="31" ref="B62:M62">$C$54-B63</f>
        <v>0</v>
      </c>
      <c r="C62" s="50">
        <f t="shared" si="31"/>
        <v>0</v>
      </c>
      <c r="D62" s="50">
        <f t="shared" si="31"/>
        <v>0</v>
      </c>
      <c r="E62" s="50">
        <f t="shared" si="31"/>
        <v>0</v>
      </c>
      <c r="F62" s="50">
        <f t="shared" si="31"/>
        <v>0</v>
      </c>
      <c r="G62" s="50">
        <f t="shared" si="31"/>
        <v>0</v>
      </c>
      <c r="H62" s="50">
        <f t="shared" si="31"/>
        <v>0</v>
      </c>
      <c r="I62" s="50">
        <f t="shared" si="31"/>
        <v>0</v>
      </c>
      <c r="J62" s="50">
        <f t="shared" si="31"/>
        <v>0</v>
      </c>
      <c r="K62" s="50">
        <f t="shared" si="31"/>
        <v>0</v>
      </c>
      <c r="L62" s="50">
        <f t="shared" si="31"/>
        <v>0</v>
      </c>
      <c r="M62" s="54">
        <f t="shared" si="31"/>
        <v>0</v>
      </c>
      <c r="N62" s="45">
        <f>SUM(B62:M62)</f>
        <v>0</v>
      </c>
    </row>
    <row r="63" spans="1:14" ht="12.75">
      <c r="A63" s="13" t="s">
        <v>82</v>
      </c>
      <c r="B63" s="50">
        <f>M59*$C$52</f>
        <v>0</v>
      </c>
      <c r="C63" s="50">
        <f aca="true" t="shared" si="32" ref="C63:M63">B64*$C$52</f>
        <v>0</v>
      </c>
      <c r="D63" s="50">
        <f t="shared" si="32"/>
        <v>0</v>
      </c>
      <c r="E63" s="50">
        <f t="shared" si="32"/>
        <v>0</v>
      </c>
      <c r="F63" s="50">
        <f t="shared" si="32"/>
        <v>0</v>
      </c>
      <c r="G63" s="50">
        <f t="shared" si="32"/>
        <v>0</v>
      </c>
      <c r="H63" s="50">
        <f t="shared" si="32"/>
        <v>0</v>
      </c>
      <c r="I63" s="50">
        <f t="shared" si="32"/>
        <v>0</v>
      </c>
      <c r="J63" s="50">
        <f t="shared" si="32"/>
        <v>0</v>
      </c>
      <c r="K63" s="50">
        <f t="shared" si="32"/>
        <v>0</v>
      </c>
      <c r="L63" s="50">
        <f t="shared" si="32"/>
        <v>0</v>
      </c>
      <c r="M63" s="54">
        <f t="shared" si="32"/>
        <v>0</v>
      </c>
      <c r="N63" s="45">
        <f>SUM(B63:M63)</f>
        <v>0</v>
      </c>
    </row>
    <row r="64" spans="1:14" ht="12.75">
      <c r="A64" s="13" t="s">
        <v>106</v>
      </c>
      <c r="B64" s="51">
        <f>M59-B62</f>
        <v>0</v>
      </c>
      <c r="C64" s="51">
        <f aca="true" t="shared" si="33" ref="C64:M64">B64-C62</f>
        <v>0</v>
      </c>
      <c r="D64" s="51">
        <f t="shared" si="33"/>
        <v>0</v>
      </c>
      <c r="E64" s="51">
        <f t="shared" si="33"/>
        <v>0</v>
      </c>
      <c r="F64" s="51">
        <f t="shared" si="33"/>
        <v>0</v>
      </c>
      <c r="G64" s="51">
        <f t="shared" si="33"/>
        <v>0</v>
      </c>
      <c r="H64" s="51">
        <f t="shared" si="33"/>
        <v>0</v>
      </c>
      <c r="I64" s="51">
        <f t="shared" si="33"/>
        <v>0</v>
      </c>
      <c r="J64" s="51">
        <f t="shared" si="33"/>
        <v>0</v>
      </c>
      <c r="K64" s="51">
        <f t="shared" si="33"/>
        <v>0</v>
      </c>
      <c r="L64" s="51">
        <f t="shared" si="33"/>
        <v>0</v>
      </c>
      <c r="M64" s="55">
        <f t="shared" si="33"/>
        <v>0</v>
      </c>
      <c r="N64" s="2"/>
    </row>
    <row r="65" spans="1:14" ht="12.75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5"/>
      <c r="N65" s="2"/>
    </row>
    <row r="66" spans="1:14" ht="12.75">
      <c r="A66" s="13" t="s">
        <v>104</v>
      </c>
      <c r="B66" s="46" t="str">
        <f>+B56</f>
        <v>Janvier</v>
      </c>
      <c r="C66" s="46" t="str">
        <f aca="true" t="shared" si="34" ref="C66:M66">+C56</f>
        <v>février</v>
      </c>
      <c r="D66" s="46" t="str">
        <f t="shared" si="34"/>
        <v>Mars</v>
      </c>
      <c r="E66" s="46" t="str">
        <f t="shared" si="34"/>
        <v>Avril</v>
      </c>
      <c r="F66" s="46" t="str">
        <f t="shared" si="34"/>
        <v>Mai</v>
      </c>
      <c r="G66" s="46" t="str">
        <f t="shared" si="34"/>
        <v>Juin</v>
      </c>
      <c r="H66" s="46" t="str">
        <f t="shared" si="34"/>
        <v>Juillet</v>
      </c>
      <c r="I66" s="46" t="str">
        <f t="shared" si="34"/>
        <v>Août</v>
      </c>
      <c r="J66" s="46" t="str">
        <f t="shared" si="34"/>
        <v>Septembre</v>
      </c>
      <c r="K66" s="46" t="str">
        <f t="shared" si="34"/>
        <v>Octobre</v>
      </c>
      <c r="L66" s="46" t="str">
        <f t="shared" si="34"/>
        <v>Novembre</v>
      </c>
      <c r="M66" s="221" t="str">
        <f t="shared" si="34"/>
        <v>Décembre</v>
      </c>
      <c r="N66" s="243"/>
    </row>
    <row r="67" spans="1:14" ht="12.75">
      <c r="A67" s="13" t="s">
        <v>105</v>
      </c>
      <c r="B67" s="50">
        <f aca="true" t="shared" si="35" ref="B67:M67">$C$54-B68</f>
        <v>0</v>
      </c>
      <c r="C67" s="50">
        <f t="shared" si="35"/>
        <v>0</v>
      </c>
      <c r="D67" s="50">
        <f t="shared" si="35"/>
        <v>0</v>
      </c>
      <c r="E67" s="50">
        <f t="shared" si="35"/>
        <v>0</v>
      </c>
      <c r="F67" s="50">
        <f t="shared" si="35"/>
        <v>0</v>
      </c>
      <c r="G67" s="50">
        <f t="shared" si="35"/>
        <v>0</v>
      </c>
      <c r="H67" s="50">
        <f t="shared" si="35"/>
        <v>0</v>
      </c>
      <c r="I67" s="50">
        <f t="shared" si="35"/>
        <v>0</v>
      </c>
      <c r="J67" s="50">
        <f t="shared" si="35"/>
        <v>0</v>
      </c>
      <c r="K67" s="50">
        <f t="shared" si="35"/>
        <v>0</v>
      </c>
      <c r="L67" s="50">
        <f t="shared" si="35"/>
        <v>0</v>
      </c>
      <c r="M67" s="54">
        <f t="shared" si="35"/>
        <v>0</v>
      </c>
      <c r="N67" s="45">
        <f>SUM(B67:M67)</f>
        <v>0</v>
      </c>
    </row>
    <row r="68" spans="1:14" ht="12.75">
      <c r="A68" s="13" t="s">
        <v>82</v>
      </c>
      <c r="B68" s="50">
        <f>M64*$C$52</f>
        <v>0</v>
      </c>
      <c r="C68" s="50">
        <f aca="true" t="shared" si="36" ref="C68:M68">B69*$C$52</f>
        <v>0</v>
      </c>
      <c r="D68" s="50">
        <f t="shared" si="36"/>
        <v>0</v>
      </c>
      <c r="E68" s="50">
        <f t="shared" si="36"/>
        <v>0</v>
      </c>
      <c r="F68" s="50">
        <f t="shared" si="36"/>
        <v>0</v>
      </c>
      <c r="G68" s="50">
        <f t="shared" si="36"/>
        <v>0</v>
      </c>
      <c r="H68" s="50">
        <f t="shared" si="36"/>
        <v>0</v>
      </c>
      <c r="I68" s="50">
        <f t="shared" si="36"/>
        <v>0</v>
      </c>
      <c r="J68" s="50">
        <f t="shared" si="36"/>
        <v>0</v>
      </c>
      <c r="K68" s="50">
        <f t="shared" si="36"/>
        <v>0</v>
      </c>
      <c r="L68" s="50">
        <f t="shared" si="36"/>
        <v>0</v>
      </c>
      <c r="M68" s="54">
        <f t="shared" si="36"/>
        <v>0</v>
      </c>
      <c r="N68" s="45">
        <f>SUM(B68:M68)</f>
        <v>0</v>
      </c>
    </row>
    <row r="69" spans="1:14" ht="12.75">
      <c r="A69" s="13" t="s">
        <v>106</v>
      </c>
      <c r="B69" s="51">
        <f>M64-B67</f>
        <v>0</v>
      </c>
      <c r="C69" s="51">
        <f aca="true" t="shared" si="37" ref="C69:M69">B69-C67</f>
        <v>0</v>
      </c>
      <c r="D69" s="51">
        <f t="shared" si="37"/>
        <v>0</v>
      </c>
      <c r="E69" s="51">
        <f t="shared" si="37"/>
        <v>0</v>
      </c>
      <c r="F69" s="51">
        <f t="shared" si="37"/>
        <v>0</v>
      </c>
      <c r="G69" s="51">
        <f t="shared" si="37"/>
        <v>0</v>
      </c>
      <c r="H69" s="51">
        <f t="shared" si="37"/>
        <v>0</v>
      </c>
      <c r="I69" s="51">
        <f t="shared" si="37"/>
        <v>0</v>
      </c>
      <c r="J69" s="51">
        <f t="shared" si="37"/>
        <v>0</v>
      </c>
      <c r="K69" s="51">
        <f t="shared" si="37"/>
        <v>0</v>
      </c>
      <c r="L69" s="51">
        <f t="shared" si="37"/>
        <v>0</v>
      </c>
      <c r="M69" s="55">
        <f t="shared" si="37"/>
        <v>0</v>
      </c>
      <c r="N69" s="2"/>
    </row>
    <row r="70" spans="1:14" ht="13.5" thickBot="1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46"/>
      <c r="N70" s="2"/>
    </row>
    <row r="71" spans="1:14" ht="13.5" thickTop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</row>
    <row r="72" spans="1:14" ht="13.5" thickBo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"/>
    </row>
    <row r="73" spans="1:14" ht="18.75" thickTop="1">
      <c r="A73" s="10" t="s">
        <v>133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2"/>
    </row>
    <row r="74" spans="1:14" ht="18">
      <c r="A74" s="231" t="s">
        <v>208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3"/>
      <c r="N74" s="2"/>
    </row>
    <row r="75" spans="1:14" ht="18">
      <c r="A75" s="231" t="s">
        <v>209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3"/>
      <c r="N75" s="2"/>
    </row>
    <row r="76" spans="1:14" ht="18">
      <c r="A76" s="4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3"/>
      <c r="N76" s="2"/>
    </row>
    <row r="77" spans="1:14" ht="12.75">
      <c r="A77" s="13" t="s">
        <v>102</v>
      </c>
      <c r="B77" s="4"/>
      <c r="C77" s="59">
        <f>+'CT projet'!F18</f>
        <v>0</v>
      </c>
      <c r="D77" s="4"/>
      <c r="E77" s="4"/>
      <c r="F77" s="4"/>
      <c r="G77" s="4"/>
      <c r="H77" s="4"/>
      <c r="I77" s="4"/>
      <c r="J77" s="4"/>
      <c r="K77" s="4"/>
      <c r="L77" s="4"/>
      <c r="M77" s="31"/>
      <c r="N77" s="2"/>
    </row>
    <row r="78" spans="1:14" ht="12.75">
      <c r="A78" s="13" t="s">
        <v>82</v>
      </c>
      <c r="B78" s="4"/>
      <c r="C78" s="32">
        <f>0.15/12</f>
        <v>0.012499999999999999</v>
      </c>
      <c r="D78" s="39">
        <f>+C78*12</f>
        <v>0.15</v>
      </c>
      <c r="E78" s="4"/>
      <c r="F78" s="4"/>
      <c r="G78" s="4"/>
      <c r="H78" s="4"/>
      <c r="I78" s="4"/>
      <c r="J78" s="4"/>
      <c r="K78" s="4"/>
      <c r="L78" s="4"/>
      <c r="M78" s="31"/>
      <c r="N78" s="2"/>
    </row>
    <row r="79" spans="1:14" ht="12.75">
      <c r="A79" s="13" t="s">
        <v>53</v>
      </c>
      <c r="B79" s="3"/>
      <c r="C79" s="30">
        <v>60</v>
      </c>
      <c r="D79" s="3"/>
      <c r="E79" s="3"/>
      <c r="F79" s="3"/>
      <c r="G79" s="3"/>
      <c r="H79" s="3"/>
      <c r="I79" s="3"/>
      <c r="J79" s="3"/>
      <c r="K79" s="3"/>
      <c r="L79" s="3"/>
      <c r="M79" s="33"/>
      <c r="N79" s="2"/>
    </row>
    <row r="80" spans="1:14" ht="12.75">
      <c r="A80" s="13" t="s">
        <v>103</v>
      </c>
      <c r="B80" s="3"/>
      <c r="C80" s="3">
        <f>PMT(C78,C79,-C77)</f>
        <v>0</v>
      </c>
      <c r="D80" s="3"/>
      <c r="E80" s="3"/>
      <c r="F80" s="3"/>
      <c r="G80" s="3"/>
      <c r="H80" s="3"/>
      <c r="I80" s="3"/>
      <c r="J80" s="3"/>
      <c r="K80" s="3"/>
      <c r="L80" s="3"/>
      <c r="M80" s="33"/>
      <c r="N80" s="2"/>
    </row>
    <row r="81" spans="1:14" ht="12.75">
      <c r="A81" s="1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5"/>
      <c r="N81" s="2"/>
    </row>
    <row r="82" spans="1:14" ht="12.75">
      <c r="A82" s="13" t="s">
        <v>104</v>
      </c>
      <c r="B82" s="46" t="str">
        <f>+Caisse!D3</f>
        <v>Janvier</v>
      </c>
      <c r="C82" s="46" t="str">
        <f>+Caisse!E3</f>
        <v>février</v>
      </c>
      <c r="D82" s="46" t="str">
        <f>+Caisse!F3</f>
        <v>Mars</v>
      </c>
      <c r="E82" s="46" t="str">
        <f>+Caisse!G3</f>
        <v>Avril</v>
      </c>
      <c r="F82" s="46" t="str">
        <f>+Caisse!H3</f>
        <v>Mai</v>
      </c>
      <c r="G82" s="46" t="str">
        <f>+Caisse!I3</f>
        <v>Juin</v>
      </c>
      <c r="H82" s="46" t="str">
        <f>+Caisse!J3</f>
        <v>Juillet</v>
      </c>
      <c r="I82" s="46" t="str">
        <f>+Caisse!K3</f>
        <v>Août</v>
      </c>
      <c r="J82" s="46" t="str">
        <f>+Caisse!L3</f>
        <v>Septembre</v>
      </c>
      <c r="K82" s="46" t="str">
        <f>+Caisse!M3</f>
        <v>Octobre</v>
      </c>
      <c r="L82" s="46" t="str">
        <f>+Caisse!N3</f>
        <v>Novembre</v>
      </c>
      <c r="M82" s="221" t="str">
        <f>+Caisse!O3</f>
        <v>Décembre</v>
      </c>
      <c r="N82" s="2"/>
    </row>
    <row r="83" spans="1:14" ht="12.75">
      <c r="A83" s="13" t="s">
        <v>105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22">
        <v>0</v>
      </c>
      <c r="N83" s="45">
        <f>SUM(B83:M83)</f>
        <v>0</v>
      </c>
    </row>
    <row r="84" spans="1:14" ht="12.75">
      <c r="A84" s="13" t="s">
        <v>82</v>
      </c>
      <c r="B84" s="50">
        <f>C77*$C$78</f>
        <v>0</v>
      </c>
      <c r="C84" s="50">
        <f aca="true" t="shared" si="38" ref="C84:M84">B85*$C$78</f>
        <v>0</v>
      </c>
      <c r="D84" s="50">
        <f t="shared" si="38"/>
        <v>0</v>
      </c>
      <c r="E84" s="50">
        <f t="shared" si="38"/>
        <v>0</v>
      </c>
      <c r="F84" s="50">
        <f t="shared" si="38"/>
        <v>0</v>
      </c>
      <c r="G84" s="50">
        <f t="shared" si="38"/>
        <v>0</v>
      </c>
      <c r="H84" s="50">
        <f t="shared" si="38"/>
        <v>0</v>
      </c>
      <c r="I84" s="50">
        <f t="shared" si="38"/>
        <v>0</v>
      </c>
      <c r="J84" s="50">
        <f t="shared" si="38"/>
        <v>0</v>
      </c>
      <c r="K84" s="50">
        <f t="shared" si="38"/>
        <v>0</v>
      </c>
      <c r="L84" s="50">
        <f t="shared" si="38"/>
        <v>0</v>
      </c>
      <c r="M84" s="54">
        <f t="shared" si="38"/>
        <v>0</v>
      </c>
      <c r="N84" s="45">
        <f>SUM(B84:M84)</f>
        <v>0</v>
      </c>
    </row>
    <row r="85" spans="1:14" ht="12.75">
      <c r="A85" s="13" t="s">
        <v>106</v>
      </c>
      <c r="B85" s="51">
        <f>C77-B83</f>
        <v>0</v>
      </c>
      <c r="C85" s="51">
        <f aca="true" t="shared" si="39" ref="C85:M85">B85-C83</f>
        <v>0</v>
      </c>
      <c r="D85" s="51">
        <f t="shared" si="39"/>
        <v>0</v>
      </c>
      <c r="E85" s="51">
        <f t="shared" si="39"/>
        <v>0</v>
      </c>
      <c r="F85" s="51">
        <f t="shared" si="39"/>
        <v>0</v>
      </c>
      <c r="G85" s="51">
        <f t="shared" si="39"/>
        <v>0</v>
      </c>
      <c r="H85" s="51">
        <f t="shared" si="39"/>
        <v>0</v>
      </c>
      <c r="I85" s="51">
        <f t="shared" si="39"/>
        <v>0</v>
      </c>
      <c r="J85" s="51">
        <f t="shared" si="39"/>
        <v>0</v>
      </c>
      <c r="K85" s="51">
        <f t="shared" si="39"/>
        <v>0</v>
      </c>
      <c r="L85" s="51">
        <f t="shared" si="39"/>
        <v>0</v>
      </c>
      <c r="M85" s="55">
        <f t="shared" si="39"/>
        <v>0</v>
      </c>
      <c r="N85" s="2"/>
    </row>
    <row r="86" spans="1:14" ht="12.75">
      <c r="A86" s="1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5"/>
      <c r="N86" s="2"/>
    </row>
    <row r="87" spans="1:14" ht="12.75">
      <c r="A87" s="13" t="s">
        <v>104</v>
      </c>
      <c r="B87" s="46" t="str">
        <f>+B82</f>
        <v>Janvier</v>
      </c>
      <c r="C87" s="46" t="str">
        <f aca="true" t="shared" si="40" ref="C87:M87">+C82</f>
        <v>février</v>
      </c>
      <c r="D87" s="46" t="str">
        <f t="shared" si="40"/>
        <v>Mars</v>
      </c>
      <c r="E87" s="46" t="str">
        <f t="shared" si="40"/>
        <v>Avril</v>
      </c>
      <c r="F87" s="46" t="str">
        <f t="shared" si="40"/>
        <v>Mai</v>
      </c>
      <c r="G87" s="46" t="str">
        <f t="shared" si="40"/>
        <v>Juin</v>
      </c>
      <c r="H87" s="46" t="str">
        <f t="shared" si="40"/>
        <v>Juillet</v>
      </c>
      <c r="I87" s="46" t="str">
        <f t="shared" si="40"/>
        <v>Août</v>
      </c>
      <c r="J87" s="46" t="str">
        <f t="shared" si="40"/>
        <v>Septembre</v>
      </c>
      <c r="K87" s="46" t="str">
        <f t="shared" si="40"/>
        <v>Octobre</v>
      </c>
      <c r="L87" s="46" t="str">
        <f t="shared" si="40"/>
        <v>Novembre</v>
      </c>
      <c r="M87" s="221" t="str">
        <f t="shared" si="40"/>
        <v>Décembre</v>
      </c>
      <c r="N87" s="220"/>
    </row>
    <row r="88" spans="1:14" ht="12.75">
      <c r="A88" s="13" t="s">
        <v>105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22">
        <v>0</v>
      </c>
      <c r="N88" s="45">
        <f>SUM(B88:M88)</f>
        <v>0</v>
      </c>
    </row>
    <row r="89" spans="1:14" ht="12.75">
      <c r="A89" s="13" t="s">
        <v>82</v>
      </c>
      <c r="B89" s="50">
        <f>M85*$C$78</f>
        <v>0</v>
      </c>
      <c r="C89" s="50">
        <f aca="true" t="shared" si="41" ref="C89:M89">B90*$C$78</f>
        <v>0</v>
      </c>
      <c r="D89" s="50">
        <f t="shared" si="41"/>
        <v>0</v>
      </c>
      <c r="E89" s="50">
        <f t="shared" si="41"/>
        <v>0</v>
      </c>
      <c r="F89" s="50">
        <f t="shared" si="41"/>
        <v>0</v>
      </c>
      <c r="G89" s="50">
        <f t="shared" si="41"/>
        <v>0</v>
      </c>
      <c r="H89" s="50">
        <f t="shared" si="41"/>
        <v>0</v>
      </c>
      <c r="I89" s="50">
        <f t="shared" si="41"/>
        <v>0</v>
      </c>
      <c r="J89" s="50">
        <f t="shared" si="41"/>
        <v>0</v>
      </c>
      <c r="K89" s="50">
        <f t="shared" si="41"/>
        <v>0</v>
      </c>
      <c r="L89" s="50">
        <f t="shared" si="41"/>
        <v>0</v>
      </c>
      <c r="M89" s="54">
        <f t="shared" si="41"/>
        <v>0</v>
      </c>
      <c r="N89" s="45">
        <f>SUM(B89:M89)</f>
        <v>0</v>
      </c>
    </row>
    <row r="90" spans="1:14" ht="12.75">
      <c r="A90" s="13" t="s">
        <v>106</v>
      </c>
      <c r="B90" s="51">
        <f>M85-B88</f>
        <v>0</v>
      </c>
      <c r="C90" s="51">
        <f aca="true" t="shared" si="42" ref="C90:M90">B90-C88</f>
        <v>0</v>
      </c>
      <c r="D90" s="51">
        <f t="shared" si="42"/>
        <v>0</v>
      </c>
      <c r="E90" s="51">
        <f t="shared" si="42"/>
        <v>0</v>
      </c>
      <c r="F90" s="51">
        <f t="shared" si="42"/>
        <v>0</v>
      </c>
      <c r="G90" s="51">
        <f t="shared" si="42"/>
        <v>0</v>
      </c>
      <c r="H90" s="51">
        <f t="shared" si="42"/>
        <v>0</v>
      </c>
      <c r="I90" s="51">
        <f t="shared" si="42"/>
        <v>0</v>
      </c>
      <c r="J90" s="51">
        <f t="shared" si="42"/>
        <v>0</v>
      </c>
      <c r="K90" s="51">
        <f t="shared" si="42"/>
        <v>0</v>
      </c>
      <c r="L90" s="51">
        <f t="shared" si="42"/>
        <v>0</v>
      </c>
      <c r="M90" s="55">
        <f t="shared" si="42"/>
        <v>0</v>
      </c>
      <c r="N90" s="2"/>
    </row>
    <row r="91" spans="1:14" ht="12.75">
      <c r="A91" s="1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5"/>
      <c r="N91" s="2"/>
    </row>
    <row r="92" spans="1:14" ht="12.75">
      <c r="A92" s="13" t="s">
        <v>104</v>
      </c>
      <c r="B92" s="46" t="str">
        <f>+B82</f>
        <v>Janvier</v>
      </c>
      <c r="C92" s="46" t="str">
        <f aca="true" t="shared" si="43" ref="C92:M92">+C82</f>
        <v>février</v>
      </c>
      <c r="D92" s="46" t="str">
        <f t="shared" si="43"/>
        <v>Mars</v>
      </c>
      <c r="E92" s="46" t="str">
        <f t="shared" si="43"/>
        <v>Avril</v>
      </c>
      <c r="F92" s="46" t="str">
        <f t="shared" si="43"/>
        <v>Mai</v>
      </c>
      <c r="G92" s="46" t="str">
        <f t="shared" si="43"/>
        <v>Juin</v>
      </c>
      <c r="H92" s="46" t="str">
        <f t="shared" si="43"/>
        <v>Juillet</v>
      </c>
      <c r="I92" s="46" t="str">
        <f t="shared" si="43"/>
        <v>Août</v>
      </c>
      <c r="J92" s="46" t="str">
        <f t="shared" si="43"/>
        <v>Septembre</v>
      </c>
      <c r="K92" s="46" t="str">
        <f t="shared" si="43"/>
        <v>Octobre</v>
      </c>
      <c r="L92" s="46" t="str">
        <f t="shared" si="43"/>
        <v>Novembre</v>
      </c>
      <c r="M92" s="221" t="str">
        <f t="shared" si="43"/>
        <v>Décembre</v>
      </c>
      <c r="N92" s="220"/>
    </row>
    <row r="93" spans="1:14" ht="12.75">
      <c r="A93" s="13" t="s">
        <v>105</v>
      </c>
      <c r="B93" s="34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22">
        <v>0</v>
      </c>
      <c r="N93" s="45">
        <f>SUM(B93:M93)</f>
        <v>0</v>
      </c>
    </row>
    <row r="94" spans="1:14" ht="12.75">
      <c r="A94" s="13" t="s">
        <v>82</v>
      </c>
      <c r="B94" s="50">
        <f>M90*$C$78</f>
        <v>0</v>
      </c>
      <c r="C94" s="50">
        <f aca="true" t="shared" si="44" ref="C94:M94">B95*$C$78</f>
        <v>0</v>
      </c>
      <c r="D94" s="50">
        <f t="shared" si="44"/>
        <v>0</v>
      </c>
      <c r="E94" s="50">
        <f t="shared" si="44"/>
        <v>0</v>
      </c>
      <c r="F94" s="50">
        <f t="shared" si="44"/>
        <v>0</v>
      </c>
      <c r="G94" s="50">
        <f t="shared" si="44"/>
        <v>0</v>
      </c>
      <c r="H94" s="50">
        <f t="shared" si="44"/>
        <v>0</v>
      </c>
      <c r="I94" s="50">
        <f t="shared" si="44"/>
        <v>0</v>
      </c>
      <c r="J94" s="50">
        <f t="shared" si="44"/>
        <v>0</v>
      </c>
      <c r="K94" s="50">
        <f t="shared" si="44"/>
        <v>0</v>
      </c>
      <c r="L94" s="50">
        <f t="shared" si="44"/>
        <v>0</v>
      </c>
      <c r="M94" s="54">
        <f t="shared" si="44"/>
        <v>0</v>
      </c>
      <c r="N94" s="45">
        <f>SUM(B94:M94)</f>
        <v>0</v>
      </c>
    </row>
    <row r="95" spans="1:14" ht="13.5" thickBot="1">
      <c r="A95" s="14" t="s">
        <v>106</v>
      </c>
      <c r="B95" s="56">
        <f>M90-B93</f>
        <v>0</v>
      </c>
      <c r="C95" s="56">
        <f aca="true" t="shared" si="45" ref="C95:M95">B95-C93</f>
        <v>0</v>
      </c>
      <c r="D95" s="56">
        <f t="shared" si="45"/>
        <v>0</v>
      </c>
      <c r="E95" s="56">
        <f t="shared" si="45"/>
        <v>0</v>
      </c>
      <c r="F95" s="56">
        <f t="shared" si="45"/>
        <v>0</v>
      </c>
      <c r="G95" s="56">
        <f t="shared" si="45"/>
        <v>0</v>
      </c>
      <c r="H95" s="56">
        <f t="shared" si="45"/>
        <v>0</v>
      </c>
      <c r="I95" s="56">
        <f t="shared" si="45"/>
        <v>0</v>
      </c>
      <c r="J95" s="56">
        <f t="shared" si="45"/>
        <v>0</v>
      </c>
      <c r="K95" s="56">
        <f t="shared" si="45"/>
        <v>0</v>
      </c>
      <c r="L95" s="56">
        <f t="shared" si="45"/>
        <v>0</v>
      </c>
      <c r="M95" s="57">
        <f t="shared" si="45"/>
        <v>0</v>
      </c>
      <c r="N95" s="2"/>
    </row>
    <row r="96" spans="1:14" ht="13.5" thickTop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</row>
    <row r="97" spans="1:14" ht="13.5" thickBo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"/>
    </row>
    <row r="98" spans="1:14" ht="18.75" thickTop="1">
      <c r="A98" s="237" t="s">
        <v>107</v>
      </c>
      <c r="B98" s="6"/>
      <c r="C98" s="8"/>
      <c r="D98" s="6"/>
      <c r="E98" s="6"/>
      <c r="F98" s="6"/>
      <c r="G98" s="6"/>
      <c r="H98" s="6"/>
      <c r="I98" s="228"/>
      <c r="J98" s="6"/>
      <c r="K98" s="6"/>
      <c r="L98" s="6"/>
      <c r="M98" s="241"/>
      <c r="N98" s="2"/>
    </row>
    <row r="99" spans="1:14" ht="18">
      <c r="A99" s="231" t="s">
        <v>208</v>
      </c>
      <c r="B99" s="4"/>
      <c r="C99" s="41"/>
      <c r="D99" s="4"/>
      <c r="E99" s="4"/>
      <c r="F99" s="4"/>
      <c r="G99" s="4"/>
      <c r="H99" s="4"/>
      <c r="I99" s="4"/>
      <c r="J99" s="4"/>
      <c r="K99" s="4"/>
      <c r="L99" s="4"/>
      <c r="M99" s="31"/>
      <c r="N99" s="2"/>
    </row>
    <row r="100" spans="1:14" ht="18">
      <c r="A100" s="231" t="s">
        <v>209</v>
      </c>
      <c r="B100" s="4"/>
      <c r="C100" s="41"/>
      <c r="D100" s="4"/>
      <c r="E100" s="4"/>
      <c r="F100" s="4"/>
      <c r="G100" s="4"/>
      <c r="H100" s="4"/>
      <c r="I100" s="4"/>
      <c r="J100" s="4"/>
      <c r="K100" s="4"/>
      <c r="L100" s="4"/>
      <c r="M100" s="31"/>
      <c r="N100" s="2"/>
    </row>
    <row r="101" spans="1:14" ht="12.75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1"/>
      <c r="N101" s="2"/>
    </row>
    <row r="102" spans="1:14" ht="12.75">
      <c r="A102" s="13" t="s">
        <v>102</v>
      </c>
      <c r="B102" s="4"/>
      <c r="C102" s="44">
        <f>+Caisse!D20</f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31"/>
      <c r="N102" s="2"/>
    </row>
    <row r="103" spans="1:14" ht="12.75">
      <c r="A103" s="13" t="s">
        <v>82</v>
      </c>
      <c r="B103" s="4"/>
      <c r="C103" s="29">
        <f>0.095/12</f>
        <v>0.007916666666666667</v>
      </c>
      <c r="D103" s="39">
        <f>+C103*12</f>
        <v>0.095</v>
      </c>
      <c r="E103" s="4"/>
      <c r="F103" s="4"/>
      <c r="G103" s="4"/>
      <c r="H103" s="4"/>
      <c r="I103" s="4"/>
      <c r="J103" s="4"/>
      <c r="K103" s="4"/>
      <c r="L103" s="4"/>
      <c r="M103" s="31"/>
      <c r="N103" s="2"/>
    </row>
    <row r="104" spans="1:14" ht="12.75">
      <c r="A104" s="13" t="s">
        <v>53</v>
      </c>
      <c r="B104" s="3"/>
      <c r="C104" s="30">
        <v>240</v>
      </c>
      <c r="D104" s="3"/>
      <c r="E104" s="3"/>
      <c r="F104" s="3"/>
      <c r="G104" s="3"/>
      <c r="H104" s="3"/>
      <c r="I104" s="3"/>
      <c r="J104" s="3"/>
      <c r="K104" s="3"/>
      <c r="L104" s="3"/>
      <c r="M104" s="33"/>
      <c r="N104" s="2"/>
    </row>
    <row r="105" spans="1:14" ht="12.75">
      <c r="A105" s="13" t="s">
        <v>103</v>
      </c>
      <c r="B105" s="3"/>
      <c r="C105" s="3">
        <f>PMT(C103,C104,-C102)</f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3"/>
      <c r="N105" s="2"/>
    </row>
    <row r="106" spans="1:14" ht="12.75">
      <c r="A106" s="1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5"/>
      <c r="N106" s="2"/>
    </row>
    <row r="107" spans="1:14" ht="12.75">
      <c r="A107" s="13" t="s">
        <v>104</v>
      </c>
      <c r="B107" s="46" t="str">
        <f>+Caisse!D3</f>
        <v>Janvier</v>
      </c>
      <c r="C107" s="46" t="str">
        <f>+Caisse!E3</f>
        <v>février</v>
      </c>
      <c r="D107" s="46" t="str">
        <f>+Caisse!F3</f>
        <v>Mars</v>
      </c>
      <c r="E107" s="46" t="str">
        <f>+Caisse!G3</f>
        <v>Avril</v>
      </c>
      <c r="F107" s="46" t="str">
        <f>+Caisse!H3</f>
        <v>Mai</v>
      </c>
      <c r="G107" s="46" t="str">
        <f>+Caisse!I3</f>
        <v>Juin</v>
      </c>
      <c r="H107" s="46" t="str">
        <f>+Caisse!J3</f>
        <v>Juillet</v>
      </c>
      <c r="I107" s="46" t="str">
        <f>+Caisse!K3</f>
        <v>Août</v>
      </c>
      <c r="J107" s="46" t="str">
        <f>+Caisse!L3</f>
        <v>Septembre</v>
      </c>
      <c r="K107" s="46" t="str">
        <f>+Caisse!M3</f>
        <v>Octobre</v>
      </c>
      <c r="L107" s="46" t="str">
        <f>+Caisse!N3</f>
        <v>Novembre</v>
      </c>
      <c r="M107" s="221" t="str">
        <f>+Caisse!O3</f>
        <v>Décembre</v>
      </c>
      <c r="N107" s="2"/>
    </row>
    <row r="108" spans="1:14" ht="12.75">
      <c r="A108" s="13" t="s">
        <v>105</v>
      </c>
      <c r="B108" s="50">
        <f aca="true" t="shared" si="46" ref="B108:M108">$C$105-B109</f>
        <v>0</v>
      </c>
      <c r="C108" s="50">
        <f t="shared" si="46"/>
        <v>0</v>
      </c>
      <c r="D108" s="50">
        <f t="shared" si="46"/>
        <v>0</v>
      </c>
      <c r="E108" s="50">
        <f t="shared" si="46"/>
        <v>0</v>
      </c>
      <c r="F108" s="50">
        <f t="shared" si="46"/>
        <v>0</v>
      </c>
      <c r="G108" s="50">
        <f t="shared" si="46"/>
        <v>0</v>
      </c>
      <c r="H108" s="50">
        <f t="shared" si="46"/>
        <v>0</v>
      </c>
      <c r="I108" s="50">
        <f t="shared" si="46"/>
        <v>0</v>
      </c>
      <c r="J108" s="50">
        <f t="shared" si="46"/>
        <v>0</v>
      </c>
      <c r="K108" s="50">
        <f t="shared" si="46"/>
        <v>0</v>
      </c>
      <c r="L108" s="50">
        <f t="shared" si="46"/>
        <v>0</v>
      </c>
      <c r="M108" s="54">
        <f t="shared" si="46"/>
        <v>0</v>
      </c>
      <c r="N108" s="45">
        <f>SUM(B108:M108)</f>
        <v>0</v>
      </c>
    </row>
    <row r="109" spans="1:14" ht="12.75">
      <c r="A109" s="13" t="s">
        <v>82</v>
      </c>
      <c r="B109" s="50">
        <f>C102*$C$103</f>
        <v>0</v>
      </c>
      <c r="C109" s="50">
        <f aca="true" t="shared" si="47" ref="C109:M109">B110*$C$103</f>
        <v>0</v>
      </c>
      <c r="D109" s="50">
        <f t="shared" si="47"/>
        <v>0</v>
      </c>
      <c r="E109" s="50">
        <f t="shared" si="47"/>
        <v>0</v>
      </c>
      <c r="F109" s="50">
        <f t="shared" si="47"/>
        <v>0</v>
      </c>
      <c r="G109" s="50">
        <f t="shared" si="47"/>
        <v>0</v>
      </c>
      <c r="H109" s="50">
        <f t="shared" si="47"/>
        <v>0</v>
      </c>
      <c r="I109" s="50">
        <f t="shared" si="47"/>
        <v>0</v>
      </c>
      <c r="J109" s="50">
        <f t="shared" si="47"/>
        <v>0</v>
      </c>
      <c r="K109" s="50">
        <f t="shared" si="47"/>
        <v>0</v>
      </c>
      <c r="L109" s="50">
        <f t="shared" si="47"/>
        <v>0</v>
      </c>
      <c r="M109" s="54">
        <f t="shared" si="47"/>
        <v>0</v>
      </c>
      <c r="N109" s="45">
        <f>SUM(B109:M109)</f>
        <v>0</v>
      </c>
    </row>
    <row r="110" spans="1:14" ht="12.75">
      <c r="A110" s="13" t="s">
        <v>106</v>
      </c>
      <c r="B110" s="51">
        <f>C102-B108</f>
        <v>0</v>
      </c>
      <c r="C110" s="51">
        <f aca="true" t="shared" si="48" ref="C110:M110">B110-C108</f>
        <v>0</v>
      </c>
      <c r="D110" s="51">
        <f t="shared" si="48"/>
        <v>0</v>
      </c>
      <c r="E110" s="51">
        <f t="shared" si="48"/>
        <v>0</v>
      </c>
      <c r="F110" s="51">
        <f t="shared" si="48"/>
        <v>0</v>
      </c>
      <c r="G110" s="51">
        <f t="shared" si="48"/>
        <v>0</v>
      </c>
      <c r="H110" s="51">
        <f t="shared" si="48"/>
        <v>0</v>
      </c>
      <c r="I110" s="51">
        <f t="shared" si="48"/>
        <v>0</v>
      </c>
      <c r="J110" s="51">
        <f t="shared" si="48"/>
        <v>0</v>
      </c>
      <c r="K110" s="51">
        <f t="shared" si="48"/>
        <v>0</v>
      </c>
      <c r="L110" s="51">
        <f t="shared" si="48"/>
        <v>0</v>
      </c>
      <c r="M110" s="55">
        <f t="shared" si="48"/>
        <v>0</v>
      </c>
      <c r="N110" s="2"/>
    </row>
    <row r="111" spans="1:14" ht="12.75">
      <c r="A111" s="1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5"/>
      <c r="N111" s="2"/>
    </row>
    <row r="112" spans="1:14" ht="12.75">
      <c r="A112" s="13" t="s">
        <v>104</v>
      </c>
      <c r="B112" s="46" t="str">
        <f>+B107</f>
        <v>Janvier</v>
      </c>
      <c r="C112" s="46" t="str">
        <f aca="true" t="shared" si="49" ref="C112:M112">+C107</f>
        <v>février</v>
      </c>
      <c r="D112" s="46" t="str">
        <f t="shared" si="49"/>
        <v>Mars</v>
      </c>
      <c r="E112" s="46" t="str">
        <f t="shared" si="49"/>
        <v>Avril</v>
      </c>
      <c r="F112" s="46" t="str">
        <f t="shared" si="49"/>
        <v>Mai</v>
      </c>
      <c r="G112" s="46" t="str">
        <f t="shared" si="49"/>
        <v>Juin</v>
      </c>
      <c r="H112" s="46" t="str">
        <f t="shared" si="49"/>
        <v>Juillet</v>
      </c>
      <c r="I112" s="46" t="str">
        <f t="shared" si="49"/>
        <v>Août</v>
      </c>
      <c r="J112" s="46" t="str">
        <f t="shared" si="49"/>
        <v>Septembre</v>
      </c>
      <c r="K112" s="46" t="str">
        <f t="shared" si="49"/>
        <v>Octobre</v>
      </c>
      <c r="L112" s="46" t="str">
        <f t="shared" si="49"/>
        <v>Novembre</v>
      </c>
      <c r="M112" s="221" t="str">
        <f t="shared" si="49"/>
        <v>Décembre</v>
      </c>
      <c r="N112" s="243"/>
    </row>
    <row r="113" spans="1:14" ht="12.75">
      <c r="A113" s="13" t="s">
        <v>105</v>
      </c>
      <c r="B113" s="50">
        <f aca="true" t="shared" si="50" ref="B113:M113">$C$105-B114</f>
        <v>0</v>
      </c>
      <c r="C113" s="50">
        <f t="shared" si="50"/>
        <v>0</v>
      </c>
      <c r="D113" s="50">
        <f t="shared" si="50"/>
        <v>0</v>
      </c>
      <c r="E113" s="50">
        <f t="shared" si="50"/>
        <v>0</v>
      </c>
      <c r="F113" s="50">
        <f t="shared" si="50"/>
        <v>0</v>
      </c>
      <c r="G113" s="50">
        <f t="shared" si="50"/>
        <v>0</v>
      </c>
      <c r="H113" s="50">
        <f t="shared" si="50"/>
        <v>0</v>
      </c>
      <c r="I113" s="50">
        <f t="shared" si="50"/>
        <v>0</v>
      </c>
      <c r="J113" s="50">
        <f t="shared" si="50"/>
        <v>0</v>
      </c>
      <c r="K113" s="50">
        <f t="shared" si="50"/>
        <v>0</v>
      </c>
      <c r="L113" s="50">
        <f t="shared" si="50"/>
        <v>0</v>
      </c>
      <c r="M113" s="54">
        <f t="shared" si="50"/>
        <v>0</v>
      </c>
      <c r="N113" s="45">
        <f>SUM(B113:M113)</f>
        <v>0</v>
      </c>
    </row>
    <row r="114" spans="1:14" ht="12.75">
      <c r="A114" s="13" t="s">
        <v>82</v>
      </c>
      <c r="B114" s="50">
        <f>M110*$C$103</f>
        <v>0</v>
      </c>
      <c r="C114" s="50">
        <f aca="true" t="shared" si="51" ref="C114:M114">B115*$C$103</f>
        <v>0</v>
      </c>
      <c r="D114" s="50">
        <f t="shared" si="51"/>
        <v>0</v>
      </c>
      <c r="E114" s="50">
        <f t="shared" si="51"/>
        <v>0</v>
      </c>
      <c r="F114" s="50">
        <f t="shared" si="51"/>
        <v>0</v>
      </c>
      <c r="G114" s="50">
        <f t="shared" si="51"/>
        <v>0</v>
      </c>
      <c r="H114" s="50">
        <f t="shared" si="51"/>
        <v>0</v>
      </c>
      <c r="I114" s="50">
        <f t="shared" si="51"/>
        <v>0</v>
      </c>
      <c r="J114" s="50">
        <f t="shared" si="51"/>
        <v>0</v>
      </c>
      <c r="K114" s="50">
        <f t="shared" si="51"/>
        <v>0</v>
      </c>
      <c r="L114" s="50">
        <f t="shared" si="51"/>
        <v>0</v>
      </c>
      <c r="M114" s="54">
        <f t="shared" si="51"/>
        <v>0</v>
      </c>
      <c r="N114" s="45">
        <f>SUM(B114:M114)</f>
        <v>0</v>
      </c>
    </row>
    <row r="115" spans="1:14" ht="12.75">
      <c r="A115" s="13" t="s">
        <v>106</v>
      </c>
      <c r="B115" s="51">
        <f>M110-B113</f>
        <v>0</v>
      </c>
      <c r="C115" s="51">
        <f aca="true" t="shared" si="52" ref="C115:M115">B115-C113</f>
        <v>0</v>
      </c>
      <c r="D115" s="51">
        <f t="shared" si="52"/>
        <v>0</v>
      </c>
      <c r="E115" s="51">
        <f t="shared" si="52"/>
        <v>0</v>
      </c>
      <c r="F115" s="51">
        <f t="shared" si="52"/>
        <v>0</v>
      </c>
      <c r="G115" s="51">
        <f t="shared" si="52"/>
        <v>0</v>
      </c>
      <c r="H115" s="51">
        <f t="shared" si="52"/>
        <v>0</v>
      </c>
      <c r="I115" s="51">
        <f t="shared" si="52"/>
        <v>0</v>
      </c>
      <c r="J115" s="51">
        <f t="shared" si="52"/>
        <v>0</v>
      </c>
      <c r="K115" s="51">
        <f t="shared" si="52"/>
        <v>0</v>
      </c>
      <c r="L115" s="51">
        <f t="shared" si="52"/>
        <v>0</v>
      </c>
      <c r="M115" s="55">
        <f t="shared" si="52"/>
        <v>0</v>
      </c>
      <c r="N115" s="2"/>
    </row>
    <row r="116" spans="1:14" ht="12.75">
      <c r="A116" s="1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5"/>
      <c r="N116" s="2"/>
    </row>
    <row r="117" spans="1:14" ht="12.75">
      <c r="A117" s="13" t="s">
        <v>104</v>
      </c>
      <c r="B117" s="46" t="str">
        <f>+B107</f>
        <v>Janvier</v>
      </c>
      <c r="C117" s="46" t="str">
        <f aca="true" t="shared" si="53" ref="C117:M117">+C107</f>
        <v>février</v>
      </c>
      <c r="D117" s="46" t="str">
        <f t="shared" si="53"/>
        <v>Mars</v>
      </c>
      <c r="E117" s="46" t="str">
        <f t="shared" si="53"/>
        <v>Avril</v>
      </c>
      <c r="F117" s="46" t="str">
        <f t="shared" si="53"/>
        <v>Mai</v>
      </c>
      <c r="G117" s="46" t="str">
        <f t="shared" si="53"/>
        <v>Juin</v>
      </c>
      <c r="H117" s="46" t="str">
        <f t="shared" si="53"/>
        <v>Juillet</v>
      </c>
      <c r="I117" s="46" t="str">
        <f t="shared" si="53"/>
        <v>Août</v>
      </c>
      <c r="J117" s="46" t="str">
        <f t="shared" si="53"/>
        <v>Septembre</v>
      </c>
      <c r="K117" s="46" t="str">
        <f t="shared" si="53"/>
        <v>Octobre</v>
      </c>
      <c r="L117" s="46" t="str">
        <f t="shared" si="53"/>
        <v>Novembre</v>
      </c>
      <c r="M117" s="221" t="str">
        <f t="shared" si="53"/>
        <v>Décembre</v>
      </c>
      <c r="N117" s="2"/>
    </row>
    <row r="118" spans="1:14" ht="12.75">
      <c r="A118" s="13" t="s">
        <v>105</v>
      </c>
      <c r="B118" s="50">
        <f aca="true" t="shared" si="54" ref="B118:M118">$C$105-B119</f>
        <v>0</v>
      </c>
      <c r="C118" s="50">
        <f t="shared" si="54"/>
        <v>0</v>
      </c>
      <c r="D118" s="50">
        <f t="shared" si="54"/>
        <v>0</v>
      </c>
      <c r="E118" s="50">
        <f t="shared" si="54"/>
        <v>0</v>
      </c>
      <c r="F118" s="50">
        <f t="shared" si="54"/>
        <v>0</v>
      </c>
      <c r="G118" s="50">
        <f t="shared" si="54"/>
        <v>0</v>
      </c>
      <c r="H118" s="50">
        <f t="shared" si="54"/>
        <v>0</v>
      </c>
      <c r="I118" s="50">
        <f t="shared" si="54"/>
        <v>0</v>
      </c>
      <c r="J118" s="50">
        <f t="shared" si="54"/>
        <v>0</v>
      </c>
      <c r="K118" s="50">
        <f t="shared" si="54"/>
        <v>0</v>
      </c>
      <c r="L118" s="50">
        <f t="shared" si="54"/>
        <v>0</v>
      </c>
      <c r="M118" s="54">
        <f t="shared" si="54"/>
        <v>0</v>
      </c>
      <c r="N118" s="45">
        <f>SUM(B118:M118)</f>
        <v>0</v>
      </c>
    </row>
    <row r="119" spans="1:14" ht="12.75">
      <c r="A119" s="13" t="s">
        <v>82</v>
      </c>
      <c r="B119" s="50">
        <f>M115*$C$103</f>
        <v>0</v>
      </c>
      <c r="C119" s="50">
        <f aca="true" t="shared" si="55" ref="C119:M119">B120*$C$103</f>
        <v>0</v>
      </c>
      <c r="D119" s="50">
        <f t="shared" si="55"/>
        <v>0</v>
      </c>
      <c r="E119" s="50">
        <f t="shared" si="55"/>
        <v>0</v>
      </c>
      <c r="F119" s="50">
        <f t="shared" si="55"/>
        <v>0</v>
      </c>
      <c r="G119" s="50">
        <f t="shared" si="55"/>
        <v>0</v>
      </c>
      <c r="H119" s="50">
        <f t="shared" si="55"/>
        <v>0</v>
      </c>
      <c r="I119" s="50">
        <f t="shared" si="55"/>
        <v>0</v>
      </c>
      <c r="J119" s="50">
        <f t="shared" si="55"/>
        <v>0</v>
      </c>
      <c r="K119" s="50">
        <f t="shared" si="55"/>
        <v>0</v>
      </c>
      <c r="L119" s="50">
        <f t="shared" si="55"/>
        <v>0</v>
      </c>
      <c r="M119" s="54">
        <f t="shared" si="55"/>
        <v>0</v>
      </c>
      <c r="N119" s="45">
        <f>SUM(B119:M119)</f>
        <v>0</v>
      </c>
    </row>
    <row r="120" spans="1:14" ht="13.5" thickBot="1">
      <c r="A120" s="238" t="s">
        <v>106</v>
      </c>
      <c r="B120" s="58">
        <f>M115-B118</f>
        <v>0</v>
      </c>
      <c r="C120" s="58">
        <f aca="true" t="shared" si="56" ref="C120:M120">B120-C118</f>
        <v>0</v>
      </c>
      <c r="D120" s="58">
        <f t="shared" si="56"/>
        <v>0</v>
      </c>
      <c r="E120" s="58">
        <f t="shared" si="56"/>
        <v>0</v>
      </c>
      <c r="F120" s="58">
        <f t="shared" si="56"/>
        <v>0</v>
      </c>
      <c r="G120" s="58">
        <f t="shared" si="56"/>
        <v>0</v>
      </c>
      <c r="H120" s="58">
        <f t="shared" si="56"/>
        <v>0</v>
      </c>
      <c r="I120" s="58">
        <f t="shared" si="56"/>
        <v>0</v>
      </c>
      <c r="J120" s="58">
        <f t="shared" si="56"/>
        <v>0</v>
      </c>
      <c r="K120" s="58">
        <f t="shared" si="56"/>
        <v>0</v>
      </c>
      <c r="L120" s="58">
        <f t="shared" si="56"/>
        <v>0</v>
      </c>
      <c r="M120" s="242">
        <f t="shared" si="56"/>
        <v>0</v>
      </c>
      <c r="N120" s="2"/>
    </row>
    <row r="121" ht="14.25" thickBot="1" thickTop="1"/>
    <row r="122" spans="1:13" ht="18.75" thickTop="1">
      <c r="A122" s="239" t="s">
        <v>139</v>
      </c>
      <c r="B122" s="6"/>
      <c r="C122" s="7"/>
      <c r="D122" s="7"/>
      <c r="E122" s="6"/>
      <c r="F122" s="6"/>
      <c r="G122" s="6"/>
      <c r="H122" s="6"/>
      <c r="I122" s="6"/>
      <c r="J122" s="6"/>
      <c r="K122" s="6"/>
      <c r="L122" s="6"/>
      <c r="M122" s="241"/>
    </row>
    <row r="123" spans="1:13" ht="18">
      <c r="A123" s="231" t="s">
        <v>208</v>
      </c>
      <c r="B123" s="4"/>
      <c r="C123" s="40"/>
      <c r="D123" s="40"/>
      <c r="E123" s="4"/>
      <c r="F123" s="4"/>
      <c r="G123" s="4"/>
      <c r="H123" s="4"/>
      <c r="I123" s="4"/>
      <c r="J123" s="4"/>
      <c r="K123" s="4"/>
      <c r="L123" s="4"/>
      <c r="M123" s="31"/>
    </row>
    <row r="124" spans="1:13" ht="18">
      <c r="A124" s="231" t="s">
        <v>209</v>
      </c>
      <c r="B124" s="4"/>
      <c r="C124" s="40"/>
      <c r="D124" s="40"/>
      <c r="E124" s="4"/>
      <c r="F124" s="4"/>
      <c r="G124" s="4"/>
      <c r="H124" s="4"/>
      <c r="I124" s="4"/>
      <c r="J124" s="4"/>
      <c r="K124" s="4"/>
      <c r="L124" s="4"/>
      <c r="M124" s="31"/>
    </row>
    <row r="125" spans="1:13" ht="12.75">
      <c r="A125" s="1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1"/>
    </row>
    <row r="126" spans="1:13" ht="12.75">
      <c r="A126" s="240" t="s">
        <v>102</v>
      </c>
      <c r="B126" s="23"/>
      <c r="C126" s="43">
        <f>+'CT projet'!F17</f>
        <v>0</v>
      </c>
      <c r="D126" s="4"/>
      <c r="E126" s="4"/>
      <c r="F126" s="4"/>
      <c r="G126" s="4"/>
      <c r="H126" s="4"/>
      <c r="I126" s="4"/>
      <c r="J126" s="4"/>
      <c r="K126" s="4"/>
      <c r="L126" s="4"/>
      <c r="M126" s="31"/>
    </row>
    <row r="127" spans="1:13" ht="12.75">
      <c r="A127" s="240" t="s">
        <v>53</v>
      </c>
      <c r="B127" s="23"/>
      <c r="C127" s="24">
        <v>60</v>
      </c>
      <c r="D127" s="4"/>
      <c r="E127" s="4"/>
      <c r="F127" s="4"/>
      <c r="G127" s="4"/>
      <c r="H127" s="4"/>
      <c r="I127" s="4"/>
      <c r="J127" s="4"/>
      <c r="K127" s="4"/>
      <c r="L127" s="4"/>
      <c r="M127" s="31"/>
    </row>
    <row r="128" spans="1:13" ht="12.75">
      <c r="A128" s="13"/>
      <c r="B128" s="4"/>
      <c r="C128" s="25" t="s">
        <v>84</v>
      </c>
      <c r="D128" s="25" t="s">
        <v>85</v>
      </c>
      <c r="E128" s="25" t="s">
        <v>86</v>
      </c>
      <c r="F128" s="25" t="s">
        <v>134</v>
      </c>
      <c r="G128" s="25" t="s">
        <v>135</v>
      </c>
      <c r="H128" s="4"/>
      <c r="I128" s="4"/>
      <c r="J128" s="4"/>
      <c r="K128" s="4"/>
      <c r="L128" s="4"/>
      <c r="M128" s="31"/>
    </row>
    <row r="129" spans="1:13" ht="12.75">
      <c r="A129" s="13" t="s">
        <v>136</v>
      </c>
      <c r="B129" s="4"/>
      <c r="C129" s="26">
        <v>0.03</v>
      </c>
      <c r="D129" s="26">
        <v>0.05</v>
      </c>
      <c r="E129" s="26">
        <v>0.07</v>
      </c>
      <c r="F129" s="26">
        <v>0.07</v>
      </c>
      <c r="G129" s="26">
        <v>0.07</v>
      </c>
      <c r="H129" s="4"/>
      <c r="I129" s="4"/>
      <c r="J129" s="4"/>
      <c r="K129" s="4"/>
      <c r="L129" s="4"/>
      <c r="M129" s="31"/>
    </row>
    <row r="130" spans="1:13" ht="12.75">
      <c r="A130" s="13" t="s">
        <v>137</v>
      </c>
      <c r="B130" s="4"/>
      <c r="C130" s="27">
        <f>C129/12</f>
        <v>0.0025</v>
      </c>
      <c r="D130" s="27">
        <f>D129/12</f>
        <v>0.004166666666666667</v>
      </c>
      <c r="E130" s="27">
        <f>E129/12</f>
        <v>0.005833333333333334</v>
      </c>
      <c r="F130" s="27">
        <f>F129/12</f>
        <v>0.005833333333333334</v>
      </c>
      <c r="G130" s="27">
        <f>G129/12</f>
        <v>0.005833333333333334</v>
      </c>
      <c r="H130" s="4"/>
      <c r="I130" s="4"/>
      <c r="J130" s="4"/>
      <c r="K130" s="4"/>
      <c r="L130" s="4"/>
      <c r="M130" s="31"/>
    </row>
    <row r="131" spans="1:13" ht="12.75">
      <c r="A131" s="13" t="s">
        <v>103</v>
      </c>
      <c r="B131" s="4"/>
      <c r="C131" s="28">
        <f>PMT(C130,C127,-C126)</f>
        <v>0</v>
      </c>
      <c r="D131" s="28">
        <f>PMT(D130,(C127-12),-M136)</f>
        <v>0</v>
      </c>
      <c r="E131" s="28">
        <f>PMT(E130,(C127-24),-M141)</f>
        <v>0</v>
      </c>
      <c r="F131" s="28">
        <f>PMT(F130,(C127-36),-M146)</f>
        <v>0</v>
      </c>
      <c r="G131" s="28">
        <f>PMT(G130,(C127-48),-M151)</f>
        <v>0</v>
      </c>
      <c r="H131" s="4"/>
      <c r="I131" s="4"/>
      <c r="J131" s="4"/>
      <c r="K131" s="4"/>
      <c r="L131" s="4"/>
      <c r="M131" s="31"/>
    </row>
    <row r="132" spans="1:13" ht="12.75">
      <c r="A132" s="1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1"/>
    </row>
    <row r="133" spans="1:14" ht="12.75">
      <c r="A133" s="13" t="s">
        <v>104</v>
      </c>
      <c r="B133" s="46" t="str">
        <f>+Caisse!D3</f>
        <v>Janvier</v>
      </c>
      <c r="C133" s="46" t="str">
        <f>+Caisse!E3</f>
        <v>février</v>
      </c>
      <c r="D133" s="46" t="str">
        <f>+Caisse!F3</f>
        <v>Mars</v>
      </c>
      <c r="E133" s="46" t="str">
        <f>+Caisse!G3</f>
        <v>Avril</v>
      </c>
      <c r="F133" s="46" t="str">
        <f>+Caisse!H3</f>
        <v>Mai</v>
      </c>
      <c r="G133" s="46" t="str">
        <f>+Caisse!I3</f>
        <v>Juin</v>
      </c>
      <c r="H133" s="46" t="str">
        <f>+Caisse!J3</f>
        <v>Juillet</v>
      </c>
      <c r="I133" s="46" t="str">
        <f>+Caisse!K3</f>
        <v>Août</v>
      </c>
      <c r="J133" s="46" t="str">
        <f>+Caisse!L3</f>
        <v>Septembre</v>
      </c>
      <c r="K133" s="46" t="str">
        <f>+Caisse!M3</f>
        <v>Octobre</v>
      </c>
      <c r="L133" s="46" t="str">
        <f>+Caisse!N3</f>
        <v>Novembre</v>
      </c>
      <c r="M133" s="221" t="str">
        <f>+Caisse!O3</f>
        <v>Décembre</v>
      </c>
      <c r="N133" s="1"/>
    </row>
    <row r="134" spans="1:14" ht="12.75">
      <c r="A134" s="13" t="s">
        <v>105</v>
      </c>
      <c r="B134" s="50">
        <f>$C$131-B135</f>
        <v>0</v>
      </c>
      <c r="C134" s="50">
        <f>$C$131-C135</f>
        <v>0</v>
      </c>
      <c r="D134" s="50">
        <f aca="true" t="shared" si="57" ref="D134:M134">$C$131-D135</f>
        <v>0</v>
      </c>
      <c r="E134" s="50">
        <f t="shared" si="57"/>
        <v>0</v>
      </c>
      <c r="F134" s="50">
        <f t="shared" si="57"/>
        <v>0</v>
      </c>
      <c r="G134" s="50">
        <f t="shared" si="57"/>
        <v>0</v>
      </c>
      <c r="H134" s="50">
        <f t="shared" si="57"/>
        <v>0</v>
      </c>
      <c r="I134" s="50">
        <f t="shared" si="57"/>
        <v>0</v>
      </c>
      <c r="J134" s="50">
        <f t="shared" si="57"/>
        <v>0</v>
      </c>
      <c r="K134" s="50">
        <f t="shared" si="57"/>
        <v>0</v>
      </c>
      <c r="L134" s="50">
        <f t="shared" si="57"/>
        <v>0</v>
      </c>
      <c r="M134" s="54">
        <f t="shared" si="57"/>
        <v>0</v>
      </c>
      <c r="N134" s="45">
        <f>SUM(B134:M134)</f>
        <v>0</v>
      </c>
    </row>
    <row r="135" spans="1:14" ht="12.75">
      <c r="A135" s="13" t="s">
        <v>82</v>
      </c>
      <c r="B135" s="50">
        <f>C126*$C$130</f>
        <v>0</v>
      </c>
      <c r="C135" s="50">
        <f>B136*$C$130</f>
        <v>0</v>
      </c>
      <c r="D135" s="50">
        <f aca="true" t="shared" si="58" ref="D135:M135">C136*$C$130</f>
        <v>0</v>
      </c>
      <c r="E135" s="50">
        <f t="shared" si="58"/>
        <v>0</v>
      </c>
      <c r="F135" s="50">
        <f t="shared" si="58"/>
        <v>0</v>
      </c>
      <c r="G135" s="50">
        <f t="shared" si="58"/>
        <v>0</v>
      </c>
      <c r="H135" s="50">
        <f t="shared" si="58"/>
        <v>0</v>
      </c>
      <c r="I135" s="50">
        <f t="shared" si="58"/>
        <v>0</v>
      </c>
      <c r="J135" s="50">
        <f t="shared" si="58"/>
        <v>0</v>
      </c>
      <c r="K135" s="50">
        <f t="shared" si="58"/>
        <v>0</v>
      </c>
      <c r="L135" s="50">
        <f t="shared" si="58"/>
        <v>0</v>
      </c>
      <c r="M135" s="54">
        <f t="shared" si="58"/>
        <v>0</v>
      </c>
      <c r="N135" s="45">
        <f>SUM(B135:M135)</f>
        <v>0</v>
      </c>
    </row>
    <row r="136" spans="1:13" ht="12.75">
      <c r="A136" s="13" t="s">
        <v>106</v>
      </c>
      <c r="B136" s="51">
        <f>C126-B134</f>
        <v>0</v>
      </c>
      <c r="C136" s="51">
        <f aca="true" t="shared" si="59" ref="C136:M136">B136-C134</f>
        <v>0</v>
      </c>
      <c r="D136" s="51">
        <f t="shared" si="59"/>
        <v>0</v>
      </c>
      <c r="E136" s="51">
        <f t="shared" si="59"/>
        <v>0</v>
      </c>
      <c r="F136" s="51">
        <f t="shared" si="59"/>
        <v>0</v>
      </c>
      <c r="G136" s="51">
        <f t="shared" si="59"/>
        <v>0</v>
      </c>
      <c r="H136" s="51">
        <f t="shared" si="59"/>
        <v>0</v>
      </c>
      <c r="I136" s="51">
        <f t="shared" si="59"/>
        <v>0</v>
      </c>
      <c r="J136" s="51">
        <f t="shared" si="59"/>
        <v>0</v>
      </c>
      <c r="K136" s="51">
        <f t="shared" si="59"/>
        <v>0</v>
      </c>
      <c r="L136" s="51">
        <f t="shared" si="59"/>
        <v>0</v>
      </c>
      <c r="M136" s="55">
        <f t="shared" si="59"/>
        <v>0</v>
      </c>
    </row>
    <row r="137" spans="1:13" ht="12.75">
      <c r="A137" s="1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5"/>
    </row>
    <row r="138" spans="1:14" ht="12.75">
      <c r="A138" s="13" t="s">
        <v>104</v>
      </c>
      <c r="B138" s="46" t="str">
        <f>+B133</f>
        <v>Janvier</v>
      </c>
      <c r="C138" s="46" t="str">
        <f aca="true" t="shared" si="60" ref="C138:M138">+C133</f>
        <v>février</v>
      </c>
      <c r="D138" s="46" t="str">
        <f t="shared" si="60"/>
        <v>Mars</v>
      </c>
      <c r="E138" s="46" t="str">
        <f t="shared" si="60"/>
        <v>Avril</v>
      </c>
      <c r="F138" s="46" t="str">
        <f t="shared" si="60"/>
        <v>Mai</v>
      </c>
      <c r="G138" s="46" t="str">
        <f t="shared" si="60"/>
        <v>Juin</v>
      </c>
      <c r="H138" s="46" t="str">
        <f t="shared" si="60"/>
        <v>Juillet</v>
      </c>
      <c r="I138" s="46" t="str">
        <f t="shared" si="60"/>
        <v>Août</v>
      </c>
      <c r="J138" s="46" t="str">
        <f t="shared" si="60"/>
        <v>Septembre</v>
      </c>
      <c r="K138" s="46" t="str">
        <f t="shared" si="60"/>
        <v>Octobre</v>
      </c>
      <c r="L138" s="46" t="str">
        <f t="shared" si="60"/>
        <v>Novembre</v>
      </c>
      <c r="M138" s="221" t="str">
        <f t="shared" si="60"/>
        <v>Décembre</v>
      </c>
      <c r="N138" s="1"/>
    </row>
    <row r="139" spans="1:14" ht="12.75">
      <c r="A139" s="13" t="s">
        <v>105</v>
      </c>
      <c r="B139" s="50">
        <f>$D$131-B140</f>
        <v>0</v>
      </c>
      <c r="C139" s="50">
        <f>$D$131-C140</f>
        <v>0</v>
      </c>
      <c r="D139" s="50">
        <f aca="true" t="shared" si="61" ref="D139:M139">$D$131-D140</f>
        <v>0</v>
      </c>
      <c r="E139" s="50">
        <f t="shared" si="61"/>
        <v>0</v>
      </c>
      <c r="F139" s="50">
        <f t="shared" si="61"/>
        <v>0</v>
      </c>
      <c r="G139" s="50">
        <f t="shared" si="61"/>
        <v>0</v>
      </c>
      <c r="H139" s="50">
        <f t="shared" si="61"/>
        <v>0</v>
      </c>
      <c r="I139" s="50">
        <f t="shared" si="61"/>
        <v>0</v>
      </c>
      <c r="J139" s="50">
        <f t="shared" si="61"/>
        <v>0</v>
      </c>
      <c r="K139" s="50">
        <f t="shared" si="61"/>
        <v>0</v>
      </c>
      <c r="L139" s="50">
        <f t="shared" si="61"/>
        <v>0</v>
      </c>
      <c r="M139" s="54">
        <f t="shared" si="61"/>
        <v>0</v>
      </c>
      <c r="N139" s="45">
        <f>SUM(B139:M139)</f>
        <v>0</v>
      </c>
    </row>
    <row r="140" spans="1:14" ht="12.75">
      <c r="A140" s="13" t="s">
        <v>82</v>
      </c>
      <c r="B140" s="50">
        <f>M136*$D$130</f>
        <v>0</v>
      </c>
      <c r="C140" s="50">
        <f>B141*$D$130</f>
        <v>0</v>
      </c>
      <c r="D140" s="50">
        <f aca="true" t="shared" si="62" ref="D140:M140">C141*$D$130</f>
        <v>0</v>
      </c>
      <c r="E140" s="50">
        <f t="shared" si="62"/>
        <v>0</v>
      </c>
      <c r="F140" s="50">
        <f t="shared" si="62"/>
        <v>0</v>
      </c>
      <c r="G140" s="50">
        <f t="shared" si="62"/>
        <v>0</v>
      </c>
      <c r="H140" s="50">
        <f t="shared" si="62"/>
        <v>0</v>
      </c>
      <c r="I140" s="50">
        <f t="shared" si="62"/>
        <v>0</v>
      </c>
      <c r="J140" s="50">
        <f t="shared" si="62"/>
        <v>0</v>
      </c>
      <c r="K140" s="50">
        <f t="shared" si="62"/>
        <v>0</v>
      </c>
      <c r="L140" s="50">
        <f t="shared" si="62"/>
        <v>0</v>
      </c>
      <c r="M140" s="54">
        <f t="shared" si="62"/>
        <v>0</v>
      </c>
      <c r="N140" s="45">
        <f>SUM(B140:M140)</f>
        <v>0</v>
      </c>
    </row>
    <row r="141" spans="1:13" ht="12.75">
      <c r="A141" s="13" t="s">
        <v>106</v>
      </c>
      <c r="B141" s="51">
        <f>M136-B139</f>
        <v>0</v>
      </c>
      <c r="C141" s="51">
        <f aca="true" t="shared" si="63" ref="C141:M141">B141-C139</f>
        <v>0</v>
      </c>
      <c r="D141" s="51">
        <f t="shared" si="63"/>
        <v>0</v>
      </c>
      <c r="E141" s="51">
        <f t="shared" si="63"/>
        <v>0</v>
      </c>
      <c r="F141" s="51">
        <f t="shared" si="63"/>
        <v>0</v>
      </c>
      <c r="G141" s="51">
        <f t="shared" si="63"/>
        <v>0</v>
      </c>
      <c r="H141" s="51">
        <f t="shared" si="63"/>
        <v>0</v>
      </c>
      <c r="I141" s="51">
        <f t="shared" si="63"/>
        <v>0</v>
      </c>
      <c r="J141" s="51">
        <f t="shared" si="63"/>
        <v>0</v>
      </c>
      <c r="K141" s="51">
        <f t="shared" si="63"/>
        <v>0</v>
      </c>
      <c r="L141" s="51">
        <f t="shared" si="63"/>
        <v>0</v>
      </c>
      <c r="M141" s="55">
        <f t="shared" si="63"/>
        <v>0</v>
      </c>
    </row>
    <row r="142" spans="1:13" ht="12.75">
      <c r="A142" s="1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5"/>
    </row>
    <row r="143" spans="1:14" ht="12.75">
      <c r="A143" s="13" t="s">
        <v>104</v>
      </c>
      <c r="B143" s="46" t="str">
        <f>+B133</f>
        <v>Janvier</v>
      </c>
      <c r="C143" s="46" t="str">
        <f aca="true" t="shared" si="64" ref="C143:M143">+C133</f>
        <v>février</v>
      </c>
      <c r="D143" s="46" t="str">
        <f t="shared" si="64"/>
        <v>Mars</v>
      </c>
      <c r="E143" s="46" t="str">
        <f t="shared" si="64"/>
        <v>Avril</v>
      </c>
      <c r="F143" s="46" t="str">
        <f t="shared" si="64"/>
        <v>Mai</v>
      </c>
      <c r="G143" s="46" t="str">
        <f t="shared" si="64"/>
        <v>Juin</v>
      </c>
      <c r="H143" s="46" t="str">
        <f t="shared" si="64"/>
        <v>Juillet</v>
      </c>
      <c r="I143" s="46" t="str">
        <f t="shared" si="64"/>
        <v>Août</v>
      </c>
      <c r="J143" s="46" t="str">
        <f t="shared" si="64"/>
        <v>Septembre</v>
      </c>
      <c r="K143" s="46" t="str">
        <f t="shared" si="64"/>
        <v>Octobre</v>
      </c>
      <c r="L143" s="46" t="str">
        <f t="shared" si="64"/>
        <v>Novembre</v>
      </c>
      <c r="M143" s="221" t="str">
        <f t="shared" si="64"/>
        <v>Décembre</v>
      </c>
      <c r="N143" s="1"/>
    </row>
    <row r="144" spans="1:14" ht="12.75">
      <c r="A144" s="13" t="s">
        <v>105</v>
      </c>
      <c r="B144" s="50">
        <f>$E$131-B145</f>
        <v>0</v>
      </c>
      <c r="C144" s="50">
        <f>$E$131-C145</f>
        <v>0</v>
      </c>
      <c r="D144" s="50">
        <f aca="true" t="shared" si="65" ref="D144:M144">$E$131-D145</f>
        <v>0</v>
      </c>
      <c r="E144" s="50">
        <f t="shared" si="65"/>
        <v>0</v>
      </c>
      <c r="F144" s="50">
        <f t="shared" si="65"/>
        <v>0</v>
      </c>
      <c r="G144" s="50">
        <f t="shared" si="65"/>
        <v>0</v>
      </c>
      <c r="H144" s="50">
        <f t="shared" si="65"/>
        <v>0</v>
      </c>
      <c r="I144" s="50">
        <f t="shared" si="65"/>
        <v>0</v>
      </c>
      <c r="J144" s="50">
        <f t="shared" si="65"/>
        <v>0</v>
      </c>
      <c r="K144" s="50">
        <f t="shared" si="65"/>
        <v>0</v>
      </c>
      <c r="L144" s="50">
        <f t="shared" si="65"/>
        <v>0</v>
      </c>
      <c r="M144" s="54">
        <f t="shared" si="65"/>
        <v>0</v>
      </c>
      <c r="N144" s="45">
        <f>SUM(B144:M144)</f>
        <v>0</v>
      </c>
    </row>
    <row r="145" spans="1:14" ht="12.75">
      <c r="A145" s="13" t="s">
        <v>82</v>
      </c>
      <c r="B145" s="50">
        <f>M141*$E$130</f>
        <v>0</v>
      </c>
      <c r="C145" s="50">
        <f>B146*$E$130</f>
        <v>0</v>
      </c>
      <c r="D145" s="50">
        <f aca="true" t="shared" si="66" ref="D145:M145">C146*$E$130</f>
        <v>0</v>
      </c>
      <c r="E145" s="50">
        <f t="shared" si="66"/>
        <v>0</v>
      </c>
      <c r="F145" s="50">
        <f t="shared" si="66"/>
        <v>0</v>
      </c>
      <c r="G145" s="50">
        <f t="shared" si="66"/>
        <v>0</v>
      </c>
      <c r="H145" s="50">
        <f t="shared" si="66"/>
        <v>0</v>
      </c>
      <c r="I145" s="50">
        <f t="shared" si="66"/>
        <v>0</v>
      </c>
      <c r="J145" s="50">
        <f t="shared" si="66"/>
        <v>0</v>
      </c>
      <c r="K145" s="50">
        <f t="shared" si="66"/>
        <v>0</v>
      </c>
      <c r="L145" s="50">
        <f t="shared" si="66"/>
        <v>0</v>
      </c>
      <c r="M145" s="54">
        <f t="shared" si="66"/>
        <v>0</v>
      </c>
      <c r="N145" s="45">
        <f>SUM(B145:M145)</f>
        <v>0</v>
      </c>
    </row>
    <row r="146" spans="1:13" ht="12.75">
      <c r="A146" s="13" t="s">
        <v>106</v>
      </c>
      <c r="B146" s="51">
        <f>M141-B144</f>
        <v>0</v>
      </c>
      <c r="C146" s="51">
        <f aca="true" t="shared" si="67" ref="C146:M146">B146-C144</f>
        <v>0</v>
      </c>
      <c r="D146" s="51">
        <f t="shared" si="67"/>
        <v>0</v>
      </c>
      <c r="E146" s="51">
        <f t="shared" si="67"/>
        <v>0</v>
      </c>
      <c r="F146" s="51">
        <f t="shared" si="67"/>
        <v>0</v>
      </c>
      <c r="G146" s="51">
        <f t="shared" si="67"/>
        <v>0</v>
      </c>
      <c r="H146" s="51">
        <f t="shared" si="67"/>
        <v>0</v>
      </c>
      <c r="I146" s="51">
        <f t="shared" si="67"/>
        <v>0</v>
      </c>
      <c r="J146" s="51">
        <f t="shared" si="67"/>
        <v>0</v>
      </c>
      <c r="K146" s="51">
        <f t="shared" si="67"/>
        <v>0</v>
      </c>
      <c r="L146" s="51">
        <f t="shared" si="67"/>
        <v>0</v>
      </c>
      <c r="M146" s="55">
        <f t="shared" si="67"/>
        <v>0</v>
      </c>
    </row>
    <row r="147" spans="1:13" ht="12.75">
      <c r="A147" s="1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5"/>
    </row>
    <row r="148" spans="1:14" ht="12.75">
      <c r="A148" s="13" t="s">
        <v>104</v>
      </c>
      <c r="B148" s="46" t="str">
        <f>+B133</f>
        <v>Janvier</v>
      </c>
      <c r="C148" s="46" t="str">
        <f aca="true" t="shared" si="68" ref="C148:M148">+C133</f>
        <v>février</v>
      </c>
      <c r="D148" s="46" t="str">
        <f t="shared" si="68"/>
        <v>Mars</v>
      </c>
      <c r="E148" s="46" t="str">
        <f t="shared" si="68"/>
        <v>Avril</v>
      </c>
      <c r="F148" s="46" t="str">
        <f t="shared" si="68"/>
        <v>Mai</v>
      </c>
      <c r="G148" s="46" t="str">
        <f t="shared" si="68"/>
        <v>Juin</v>
      </c>
      <c r="H148" s="46" t="str">
        <f t="shared" si="68"/>
        <v>Juillet</v>
      </c>
      <c r="I148" s="46" t="str">
        <f t="shared" si="68"/>
        <v>Août</v>
      </c>
      <c r="J148" s="46" t="str">
        <f t="shared" si="68"/>
        <v>Septembre</v>
      </c>
      <c r="K148" s="46" t="str">
        <f t="shared" si="68"/>
        <v>Octobre</v>
      </c>
      <c r="L148" s="46" t="str">
        <f t="shared" si="68"/>
        <v>Novembre</v>
      </c>
      <c r="M148" s="221" t="str">
        <f t="shared" si="68"/>
        <v>Décembre</v>
      </c>
      <c r="N148" s="1"/>
    </row>
    <row r="149" spans="1:14" ht="12.75">
      <c r="A149" s="13" t="s">
        <v>105</v>
      </c>
      <c r="B149" s="50">
        <f>$F$131-B150</f>
        <v>0</v>
      </c>
      <c r="C149" s="50">
        <f>$F$131-C150</f>
        <v>0</v>
      </c>
      <c r="D149" s="50">
        <f aca="true" t="shared" si="69" ref="D149:M149">$F$131-D150</f>
        <v>0</v>
      </c>
      <c r="E149" s="50">
        <f t="shared" si="69"/>
        <v>0</v>
      </c>
      <c r="F149" s="50">
        <f t="shared" si="69"/>
        <v>0</v>
      </c>
      <c r="G149" s="50">
        <f t="shared" si="69"/>
        <v>0</v>
      </c>
      <c r="H149" s="50">
        <f t="shared" si="69"/>
        <v>0</v>
      </c>
      <c r="I149" s="50">
        <f t="shared" si="69"/>
        <v>0</v>
      </c>
      <c r="J149" s="50">
        <f t="shared" si="69"/>
        <v>0</v>
      </c>
      <c r="K149" s="50">
        <f t="shared" si="69"/>
        <v>0</v>
      </c>
      <c r="L149" s="50">
        <f t="shared" si="69"/>
        <v>0</v>
      </c>
      <c r="M149" s="54">
        <f t="shared" si="69"/>
        <v>0</v>
      </c>
      <c r="N149" s="45">
        <f>SUM(B149:M149)</f>
        <v>0</v>
      </c>
    </row>
    <row r="150" spans="1:14" ht="12.75">
      <c r="A150" s="13" t="s">
        <v>82</v>
      </c>
      <c r="B150" s="50">
        <f>M146*$F$130</f>
        <v>0</v>
      </c>
      <c r="C150" s="50">
        <f>B151*$F$130</f>
        <v>0</v>
      </c>
      <c r="D150" s="50">
        <f aca="true" t="shared" si="70" ref="D150:M150">C151*$F$130</f>
        <v>0</v>
      </c>
      <c r="E150" s="50">
        <f t="shared" si="70"/>
        <v>0</v>
      </c>
      <c r="F150" s="50">
        <f t="shared" si="70"/>
        <v>0</v>
      </c>
      <c r="G150" s="50">
        <f t="shared" si="70"/>
        <v>0</v>
      </c>
      <c r="H150" s="50">
        <f t="shared" si="70"/>
        <v>0</v>
      </c>
      <c r="I150" s="50">
        <f t="shared" si="70"/>
        <v>0</v>
      </c>
      <c r="J150" s="50">
        <f t="shared" si="70"/>
        <v>0</v>
      </c>
      <c r="K150" s="50">
        <f t="shared" si="70"/>
        <v>0</v>
      </c>
      <c r="L150" s="50">
        <f t="shared" si="70"/>
        <v>0</v>
      </c>
      <c r="M150" s="54">
        <f t="shared" si="70"/>
        <v>0</v>
      </c>
      <c r="N150" s="45">
        <f>SUM(B150:M150)</f>
        <v>0</v>
      </c>
    </row>
    <row r="151" spans="1:13" ht="12.75">
      <c r="A151" s="13" t="s">
        <v>106</v>
      </c>
      <c r="B151" s="51">
        <f>M146-B149</f>
        <v>0</v>
      </c>
      <c r="C151" s="51">
        <f aca="true" t="shared" si="71" ref="C151:M151">B151-C149</f>
        <v>0</v>
      </c>
      <c r="D151" s="51">
        <f t="shared" si="71"/>
        <v>0</v>
      </c>
      <c r="E151" s="51">
        <f t="shared" si="71"/>
        <v>0</v>
      </c>
      <c r="F151" s="51">
        <f t="shared" si="71"/>
        <v>0</v>
      </c>
      <c r="G151" s="51">
        <f t="shared" si="71"/>
        <v>0</v>
      </c>
      <c r="H151" s="51">
        <f t="shared" si="71"/>
        <v>0</v>
      </c>
      <c r="I151" s="51">
        <f t="shared" si="71"/>
        <v>0</v>
      </c>
      <c r="J151" s="51">
        <f t="shared" si="71"/>
        <v>0</v>
      </c>
      <c r="K151" s="51">
        <f t="shared" si="71"/>
        <v>0</v>
      </c>
      <c r="L151" s="51">
        <f t="shared" si="71"/>
        <v>0</v>
      </c>
      <c r="M151" s="55">
        <f t="shared" si="71"/>
        <v>0</v>
      </c>
    </row>
    <row r="152" spans="1:13" ht="12.75">
      <c r="A152" s="1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5"/>
    </row>
    <row r="153" spans="1:14" ht="12.75">
      <c r="A153" s="13" t="s">
        <v>104</v>
      </c>
      <c r="B153" s="46" t="str">
        <f>+B133</f>
        <v>Janvier</v>
      </c>
      <c r="C153" s="46" t="str">
        <f aca="true" t="shared" si="72" ref="C153:M153">+C133</f>
        <v>février</v>
      </c>
      <c r="D153" s="46" t="str">
        <f t="shared" si="72"/>
        <v>Mars</v>
      </c>
      <c r="E153" s="46" t="str">
        <f t="shared" si="72"/>
        <v>Avril</v>
      </c>
      <c r="F153" s="46" t="str">
        <f t="shared" si="72"/>
        <v>Mai</v>
      </c>
      <c r="G153" s="46" t="str">
        <f t="shared" si="72"/>
        <v>Juin</v>
      </c>
      <c r="H153" s="46" t="str">
        <f t="shared" si="72"/>
        <v>Juillet</v>
      </c>
      <c r="I153" s="46" t="str">
        <f t="shared" si="72"/>
        <v>Août</v>
      </c>
      <c r="J153" s="46" t="str">
        <f t="shared" si="72"/>
        <v>Septembre</v>
      </c>
      <c r="K153" s="46" t="str">
        <f t="shared" si="72"/>
        <v>Octobre</v>
      </c>
      <c r="L153" s="46" t="str">
        <f t="shared" si="72"/>
        <v>Novembre</v>
      </c>
      <c r="M153" s="221" t="str">
        <f t="shared" si="72"/>
        <v>Décembre</v>
      </c>
      <c r="N153" s="1"/>
    </row>
    <row r="154" spans="1:14" ht="12.75">
      <c r="A154" s="13" t="s">
        <v>105</v>
      </c>
      <c r="B154" s="50">
        <f>$G$131-B155</f>
        <v>0</v>
      </c>
      <c r="C154" s="50">
        <f>$G$131-C155</f>
        <v>0</v>
      </c>
      <c r="D154" s="50">
        <f aca="true" t="shared" si="73" ref="D154:M154">$G$131-D155</f>
        <v>0</v>
      </c>
      <c r="E154" s="50">
        <f t="shared" si="73"/>
        <v>0</v>
      </c>
      <c r="F154" s="50">
        <f t="shared" si="73"/>
        <v>0</v>
      </c>
      <c r="G154" s="50">
        <f t="shared" si="73"/>
        <v>0</v>
      </c>
      <c r="H154" s="50">
        <f t="shared" si="73"/>
        <v>0</v>
      </c>
      <c r="I154" s="50">
        <f t="shared" si="73"/>
        <v>0</v>
      </c>
      <c r="J154" s="50">
        <f t="shared" si="73"/>
        <v>0</v>
      </c>
      <c r="K154" s="50">
        <f t="shared" si="73"/>
        <v>0</v>
      </c>
      <c r="L154" s="50">
        <f t="shared" si="73"/>
        <v>0</v>
      </c>
      <c r="M154" s="54">
        <f t="shared" si="73"/>
        <v>0</v>
      </c>
      <c r="N154" s="45">
        <f>SUM(B154:M154)</f>
        <v>0</v>
      </c>
    </row>
    <row r="155" spans="1:14" ht="12.75">
      <c r="A155" s="13" t="s">
        <v>82</v>
      </c>
      <c r="B155" s="50">
        <f>M151*$G$130</f>
        <v>0</v>
      </c>
      <c r="C155" s="50">
        <f>B156*$G$130</f>
        <v>0</v>
      </c>
      <c r="D155" s="50">
        <f aca="true" t="shared" si="74" ref="D155:M155">C156*$G$130</f>
        <v>0</v>
      </c>
      <c r="E155" s="50">
        <f t="shared" si="74"/>
        <v>0</v>
      </c>
      <c r="F155" s="50">
        <f t="shared" si="74"/>
        <v>0</v>
      </c>
      <c r="G155" s="50">
        <f t="shared" si="74"/>
        <v>0</v>
      </c>
      <c r="H155" s="50">
        <f t="shared" si="74"/>
        <v>0</v>
      </c>
      <c r="I155" s="50">
        <f t="shared" si="74"/>
        <v>0</v>
      </c>
      <c r="J155" s="50">
        <f t="shared" si="74"/>
        <v>0</v>
      </c>
      <c r="K155" s="50">
        <f t="shared" si="74"/>
        <v>0</v>
      </c>
      <c r="L155" s="50">
        <f t="shared" si="74"/>
        <v>0</v>
      </c>
      <c r="M155" s="54">
        <f t="shared" si="74"/>
        <v>0</v>
      </c>
      <c r="N155" s="45">
        <f>SUM(B155:M155)</f>
        <v>0</v>
      </c>
    </row>
    <row r="156" spans="1:13" ht="13.5" thickBot="1">
      <c r="A156" s="238" t="s">
        <v>106</v>
      </c>
      <c r="B156" s="58">
        <f>M151-B154</f>
        <v>0</v>
      </c>
      <c r="C156" s="58">
        <f aca="true" t="shared" si="75" ref="C156:M156">B156-C154</f>
        <v>0</v>
      </c>
      <c r="D156" s="58">
        <f t="shared" si="75"/>
        <v>0</v>
      </c>
      <c r="E156" s="58">
        <f t="shared" si="75"/>
        <v>0</v>
      </c>
      <c r="F156" s="58">
        <f t="shared" si="75"/>
        <v>0</v>
      </c>
      <c r="G156" s="58">
        <f t="shared" si="75"/>
        <v>0</v>
      </c>
      <c r="H156" s="58">
        <f t="shared" si="75"/>
        <v>0</v>
      </c>
      <c r="I156" s="58">
        <f t="shared" si="75"/>
        <v>0</v>
      </c>
      <c r="J156" s="58">
        <f t="shared" si="75"/>
        <v>0</v>
      </c>
      <c r="K156" s="58">
        <f t="shared" si="75"/>
        <v>0</v>
      </c>
      <c r="L156" s="58">
        <f t="shared" si="75"/>
        <v>0</v>
      </c>
      <c r="M156" s="242">
        <f t="shared" si="75"/>
        <v>0</v>
      </c>
    </row>
    <row r="157" ht="13.5" thickTop="1"/>
    <row r="159" spans="1:13" ht="18">
      <c r="A159" s="296" t="s">
        <v>259</v>
      </c>
      <c r="B159" s="297"/>
      <c r="C159" s="298"/>
      <c r="D159" s="298"/>
      <c r="E159" s="297"/>
      <c r="F159" s="297"/>
      <c r="G159" s="297"/>
      <c r="H159" s="297"/>
      <c r="I159" s="299"/>
      <c r="J159" s="299"/>
      <c r="K159" s="299"/>
      <c r="L159" s="299"/>
      <c r="M159" s="300"/>
    </row>
    <row r="160" spans="1:13" ht="18.75">
      <c r="A160" s="313" t="s">
        <v>260</v>
      </c>
      <c r="B160" s="21"/>
      <c r="C160" s="312"/>
      <c r="D160" s="312"/>
      <c r="E160" s="21"/>
      <c r="F160" s="21"/>
      <c r="G160" s="21"/>
      <c r="H160" s="21"/>
      <c r="I160" s="4"/>
      <c r="J160" s="4"/>
      <c r="K160" s="4"/>
      <c r="L160" s="4"/>
      <c r="M160" s="302"/>
    </row>
    <row r="161" spans="1:13" ht="18">
      <c r="A161" s="301" t="s">
        <v>208</v>
      </c>
      <c r="B161" s="4"/>
      <c r="C161" s="40"/>
      <c r="D161" s="40"/>
      <c r="E161" s="4"/>
      <c r="F161" s="4"/>
      <c r="G161" s="4"/>
      <c r="H161" s="4"/>
      <c r="I161" s="4"/>
      <c r="J161" s="4"/>
      <c r="K161" s="4"/>
      <c r="L161" s="4"/>
      <c r="M161" s="302"/>
    </row>
    <row r="162" spans="1:13" ht="18">
      <c r="A162" s="301" t="s">
        <v>209</v>
      </c>
      <c r="B162" s="4"/>
      <c r="C162" s="40"/>
      <c r="D162" s="40"/>
      <c r="E162" s="4"/>
      <c r="F162" s="4"/>
      <c r="G162" s="4"/>
      <c r="H162" s="4"/>
      <c r="I162" s="4"/>
      <c r="J162" s="4"/>
      <c r="K162" s="4"/>
      <c r="L162" s="4"/>
      <c r="M162" s="302"/>
    </row>
    <row r="163" spans="1:13" ht="12.75">
      <c r="A163" s="30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02"/>
    </row>
    <row r="164" spans="1:13" ht="12.75">
      <c r="A164" s="304" t="s">
        <v>102</v>
      </c>
      <c r="B164" s="23"/>
      <c r="C164" s="295">
        <v>0</v>
      </c>
      <c r="D164" s="4"/>
      <c r="E164" s="4"/>
      <c r="F164" s="4"/>
      <c r="G164" s="4"/>
      <c r="H164" s="4"/>
      <c r="I164" s="4"/>
      <c r="J164" s="4"/>
      <c r="K164" s="4"/>
      <c r="L164" s="4"/>
      <c r="M164" s="302"/>
    </row>
    <row r="165" spans="1:13" ht="12.75">
      <c r="A165" s="304" t="s">
        <v>53</v>
      </c>
      <c r="B165" s="23"/>
      <c r="C165" s="24">
        <v>60</v>
      </c>
      <c r="D165" s="4"/>
      <c r="E165" s="4"/>
      <c r="F165" s="4"/>
      <c r="G165" s="4"/>
      <c r="H165" s="4"/>
      <c r="I165" s="4"/>
      <c r="J165" s="4"/>
      <c r="K165" s="4"/>
      <c r="L165" s="4"/>
      <c r="M165" s="302"/>
    </row>
    <row r="166" spans="1:13" ht="12.75">
      <c r="A166" s="303"/>
      <c r="B166" s="4"/>
      <c r="C166" s="25" t="s">
        <v>84</v>
      </c>
      <c r="D166" s="25" t="s">
        <v>85</v>
      </c>
      <c r="E166" s="25" t="s">
        <v>86</v>
      </c>
      <c r="F166" s="25" t="s">
        <v>134</v>
      </c>
      <c r="G166" s="25" t="s">
        <v>135</v>
      </c>
      <c r="H166" s="4"/>
      <c r="I166" s="4"/>
      <c r="J166" s="4"/>
      <c r="K166" s="4"/>
      <c r="L166" s="4"/>
      <c r="M166" s="302"/>
    </row>
    <row r="167" spans="1:13" ht="12.75">
      <c r="A167" s="303" t="s">
        <v>136</v>
      </c>
      <c r="B167" s="4"/>
      <c r="C167" s="26">
        <v>0.08</v>
      </c>
      <c r="D167" s="26">
        <v>0.07</v>
      </c>
      <c r="E167" s="26">
        <v>0.06</v>
      </c>
      <c r="F167" s="26">
        <v>0.06</v>
      </c>
      <c r="G167" s="26">
        <v>0.06</v>
      </c>
      <c r="H167" s="4"/>
      <c r="I167" s="4"/>
      <c r="J167" s="4"/>
      <c r="K167" s="4"/>
      <c r="L167" s="4"/>
      <c r="M167" s="302"/>
    </row>
    <row r="168" spans="1:13" ht="12.75">
      <c r="A168" s="303" t="s">
        <v>137</v>
      </c>
      <c r="B168" s="4"/>
      <c r="C168" s="27">
        <f>C167/12</f>
        <v>0.006666666666666667</v>
      </c>
      <c r="D168" s="27">
        <f>D167/12</f>
        <v>0.005833333333333334</v>
      </c>
      <c r="E168" s="27">
        <f>E167/12</f>
        <v>0.005</v>
      </c>
      <c r="F168" s="27">
        <f>F167/12</f>
        <v>0.005</v>
      </c>
      <c r="G168" s="27">
        <f>G167/12</f>
        <v>0.005</v>
      </c>
      <c r="H168" s="4"/>
      <c r="I168" s="4"/>
      <c r="J168" s="4"/>
      <c r="K168" s="4"/>
      <c r="L168" s="4"/>
      <c r="M168" s="302"/>
    </row>
    <row r="169" spans="1:13" ht="12.75">
      <c r="A169" s="303" t="s">
        <v>103</v>
      </c>
      <c r="B169" s="4"/>
      <c r="C169" s="28">
        <f>PMT(C168,C165,-C164)</f>
        <v>0</v>
      </c>
      <c r="D169" s="28">
        <f>PMT(D168,(C165-12),-M174)</f>
        <v>0</v>
      </c>
      <c r="E169" s="28">
        <f>PMT(E168,(C165-24),-M179)</f>
        <v>0</v>
      </c>
      <c r="F169" s="28">
        <f>PMT(F168,(C165-36),-M184)</f>
        <v>0</v>
      </c>
      <c r="G169" s="28">
        <f>PMT(G168,(C165-48),-M189)</f>
        <v>0</v>
      </c>
      <c r="H169" s="4"/>
      <c r="I169" s="4"/>
      <c r="J169" s="4"/>
      <c r="K169" s="4"/>
      <c r="L169" s="4"/>
      <c r="M169" s="302"/>
    </row>
    <row r="170" spans="1:13" ht="12.75">
      <c r="A170" s="30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02"/>
    </row>
    <row r="171" spans="1:13" ht="12.75">
      <c r="A171" s="303" t="s">
        <v>104</v>
      </c>
      <c r="B171" s="46">
        <f>+'[1]Caisse'!D91</f>
        <v>0</v>
      </c>
      <c r="C171" s="46">
        <f>+'[1]Caisse'!E91</f>
        <v>0</v>
      </c>
      <c r="D171" s="46">
        <f>+'[1]Caisse'!F91</f>
        <v>0</v>
      </c>
      <c r="E171" s="46">
        <f>+'[1]Caisse'!G91</f>
        <v>0</v>
      </c>
      <c r="F171" s="46">
        <f>+'[1]Caisse'!H91</f>
        <v>0</v>
      </c>
      <c r="G171" s="46">
        <f>+'[1]Caisse'!I91</f>
        <v>0</v>
      </c>
      <c r="H171" s="46">
        <f>+'[1]Caisse'!J91</f>
        <v>0</v>
      </c>
      <c r="I171" s="46">
        <f>+'[1]Caisse'!K91</f>
        <v>0</v>
      </c>
      <c r="J171" s="46">
        <f>+'[1]Caisse'!L91</f>
        <v>0</v>
      </c>
      <c r="K171" s="46">
        <f>+'[1]Caisse'!M91</f>
        <v>0</v>
      </c>
      <c r="L171" s="46">
        <f>+'[1]Caisse'!N91</f>
        <v>0</v>
      </c>
      <c r="M171" s="305">
        <f>+'[1]Caisse'!O91</f>
        <v>0</v>
      </c>
    </row>
    <row r="172" spans="1:13" ht="12.75">
      <c r="A172" s="303" t="s">
        <v>105</v>
      </c>
      <c r="B172" s="50">
        <v>0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306">
        <v>0</v>
      </c>
    </row>
    <row r="173" spans="1:13" ht="12.75">
      <c r="A173" s="303" t="s">
        <v>82</v>
      </c>
      <c r="B173" s="50">
        <f>C164*$C$168</f>
        <v>0</v>
      </c>
      <c r="C173" s="50">
        <f>B174*$C$168</f>
        <v>0</v>
      </c>
      <c r="D173" s="50">
        <f aca="true" t="shared" si="76" ref="D173:M173">C174*$C$168</f>
        <v>0</v>
      </c>
      <c r="E173" s="50">
        <f t="shared" si="76"/>
        <v>0</v>
      </c>
      <c r="F173" s="50">
        <f t="shared" si="76"/>
        <v>0</v>
      </c>
      <c r="G173" s="50">
        <f t="shared" si="76"/>
        <v>0</v>
      </c>
      <c r="H173" s="50">
        <f t="shared" si="76"/>
        <v>0</v>
      </c>
      <c r="I173" s="50">
        <f t="shared" si="76"/>
        <v>0</v>
      </c>
      <c r="J173" s="50">
        <f t="shared" si="76"/>
        <v>0</v>
      </c>
      <c r="K173" s="50">
        <f t="shared" si="76"/>
        <v>0</v>
      </c>
      <c r="L173" s="50">
        <f t="shared" si="76"/>
        <v>0</v>
      </c>
      <c r="M173" s="306">
        <f t="shared" si="76"/>
        <v>0</v>
      </c>
    </row>
    <row r="174" spans="1:13" ht="12.75">
      <c r="A174" s="303" t="s">
        <v>106</v>
      </c>
      <c r="B174" s="51">
        <f>C164-B172</f>
        <v>0</v>
      </c>
      <c r="C174" s="51">
        <f aca="true" t="shared" si="77" ref="C174:M174">B174-C172</f>
        <v>0</v>
      </c>
      <c r="D174" s="51">
        <f t="shared" si="77"/>
        <v>0</v>
      </c>
      <c r="E174" s="51">
        <f t="shared" si="77"/>
        <v>0</v>
      </c>
      <c r="F174" s="51">
        <f t="shared" si="77"/>
        <v>0</v>
      </c>
      <c r="G174" s="51">
        <f t="shared" si="77"/>
        <v>0</v>
      </c>
      <c r="H174" s="51">
        <f t="shared" si="77"/>
        <v>0</v>
      </c>
      <c r="I174" s="51">
        <f t="shared" si="77"/>
        <v>0</v>
      </c>
      <c r="J174" s="51">
        <f t="shared" si="77"/>
        <v>0</v>
      </c>
      <c r="K174" s="51">
        <f t="shared" si="77"/>
        <v>0</v>
      </c>
      <c r="L174" s="51">
        <f t="shared" si="77"/>
        <v>0</v>
      </c>
      <c r="M174" s="307">
        <f t="shared" si="77"/>
        <v>0</v>
      </c>
    </row>
    <row r="175" spans="1:13" ht="12.75">
      <c r="A175" s="30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308"/>
    </row>
    <row r="176" spans="1:13" ht="12.75">
      <c r="A176" s="303" t="s">
        <v>104</v>
      </c>
      <c r="B176" s="46">
        <f>+B171</f>
        <v>0</v>
      </c>
      <c r="C176" s="46">
        <f aca="true" t="shared" si="78" ref="C176:M176">+C171</f>
        <v>0</v>
      </c>
      <c r="D176" s="46">
        <f t="shared" si="78"/>
        <v>0</v>
      </c>
      <c r="E176" s="46">
        <f t="shared" si="78"/>
        <v>0</v>
      </c>
      <c r="F176" s="46">
        <f t="shared" si="78"/>
        <v>0</v>
      </c>
      <c r="G176" s="46">
        <f t="shared" si="78"/>
        <v>0</v>
      </c>
      <c r="H176" s="46">
        <f t="shared" si="78"/>
        <v>0</v>
      </c>
      <c r="I176" s="46">
        <f t="shared" si="78"/>
        <v>0</v>
      </c>
      <c r="J176" s="46">
        <f t="shared" si="78"/>
        <v>0</v>
      </c>
      <c r="K176" s="46">
        <f t="shared" si="78"/>
        <v>0</v>
      </c>
      <c r="L176" s="46">
        <f t="shared" si="78"/>
        <v>0</v>
      </c>
      <c r="M176" s="305">
        <f t="shared" si="78"/>
        <v>0</v>
      </c>
    </row>
    <row r="177" spans="1:13" ht="12.75">
      <c r="A177" s="303" t="s">
        <v>105</v>
      </c>
      <c r="B177" s="50">
        <f>$D$169-B178</f>
        <v>0</v>
      </c>
      <c r="C177" s="50">
        <f aca="true" t="shared" si="79" ref="C177:M177">$D$169-C178</f>
        <v>0</v>
      </c>
      <c r="D177" s="50">
        <f t="shared" si="79"/>
        <v>0</v>
      </c>
      <c r="E177" s="50">
        <f t="shared" si="79"/>
        <v>0</v>
      </c>
      <c r="F177" s="50">
        <f t="shared" si="79"/>
        <v>0</v>
      </c>
      <c r="G177" s="50">
        <f t="shared" si="79"/>
        <v>0</v>
      </c>
      <c r="H177" s="50">
        <f t="shared" si="79"/>
        <v>0</v>
      </c>
      <c r="I177" s="50">
        <f t="shared" si="79"/>
        <v>0</v>
      </c>
      <c r="J177" s="50">
        <f t="shared" si="79"/>
        <v>0</v>
      </c>
      <c r="K177" s="50">
        <f t="shared" si="79"/>
        <v>0</v>
      </c>
      <c r="L177" s="50">
        <f t="shared" si="79"/>
        <v>0</v>
      </c>
      <c r="M177" s="306">
        <f t="shared" si="79"/>
        <v>0</v>
      </c>
    </row>
    <row r="178" spans="1:13" ht="12.75">
      <c r="A178" s="303" t="s">
        <v>82</v>
      </c>
      <c r="B178" s="50">
        <f>M174*$D$168</f>
        <v>0</v>
      </c>
      <c r="C178" s="50">
        <f>B179*$D$168</f>
        <v>0</v>
      </c>
      <c r="D178" s="50">
        <f aca="true" t="shared" si="80" ref="D178:M178">C179*$D$168</f>
        <v>0</v>
      </c>
      <c r="E178" s="50">
        <f t="shared" si="80"/>
        <v>0</v>
      </c>
      <c r="F178" s="50">
        <f t="shared" si="80"/>
        <v>0</v>
      </c>
      <c r="G178" s="50">
        <f t="shared" si="80"/>
        <v>0</v>
      </c>
      <c r="H178" s="50">
        <f t="shared" si="80"/>
        <v>0</v>
      </c>
      <c r="I178" s="50">
        <f t="shared" si="80"/>
        <v>0</v>
      </c>
      <c r="J178" s="50">
        <f t="shared" si="80"/>
        <v>0</v>
      </c>
      <c r="K178" s="50">
        <f t="shared" si="80"/>
        <v>0</v>
      </c>
      <c r="L178" s="50">
        <f t="shared" si="80"/>
        <v>0</v>
      </c>
      <c r="M178" s="306">
        <f t="shared" si="80"/>
        <v>0</v>
      </c>
    </row>
    <row r="179" spans="1:13" ht="12.75">
      <c r="A179" s="303" t="s">
        <v>106</v>
      </c>
      <c r="B179" s="51">
        <f>M174-B177</f>
        <v>0</v>
      </c>
      <c r="C179" s="51">
        <f aca="true" t="shared" si="81" ref="C179:M179">B179-C177</f>
        <v>0</v>
      </c>
      <c r="D179" s="51">
        <f t="shared" si="81"/>
        <v>0</v>
      </c>
      <c r="E179" s="51">
        <f t="shared" si="81"/>
        <v>0</v>
      </c>
      <c r="F179" s="51">
        <f t="shared" si="81"/>
        <v>0</v>
      </c>
      <c r="G179" s="51">
        <f t="shared" si="81"/>
        <v>0</v>
      </c>
      <c r="H179" s="51">
        <f t="shared" si="81"/>
        <v>0</v>
      </c>
      <c r="I179" s="51">
        <f t="shared" si="81"/>
        <v>0</v>
      </c>
      <c r="J179" s="51">
        <f t="shared" si="81"/>
        <v>0</v>
      </c>
      <c r="K179" s="51">
        <f t="shared" si="81"/>
        <v>0</v>
      </c>
      <c r="L179" s="51">
        <f t="shared" si="81"/>
        <v>0</v>
      </c>
      <c r="M179" s="307">
        <f t="shared" si="81"/>
        <v>0</v>
      </c>
    </row>
    <row r="180" spans="1:13" ht="12.75">
      <c r="A180" s="30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308"/>
    </row>
    <row r="181" spans="1:13" ht="12.75">
      <c r="A181" s="303" t="s">
        <v>104</v>
      </c>
      <c r="B181" s="46">
        <f>+B171</f>
        <v>0</v>
      </c>
      <c r="C181" s="46">
        <f aca="true" t="shared" si="82" ref="C181:M181">+C171</f>
        <v>0</v>
      </c>
      <c r="D181" s="46">
        <f t="shared" si="82"/>
        <v>0</v>
      </c>
      <c r="E181" s="46">
        <f t="shared" si="82"/>
        <v>0</v>
      </c>
      <c r="F181" s="46">
        <f t="shared" si="82"/>
        <v>0</v>
      </c>
      <c r="G181" s="46">
        <f t="shared" si="82"/>
        <v>0</v>
      </c>
      <c r="H181" s="46">
        <f t="shared" si="82"/>
        <v>0</v>
      </c>
      <c r="I181" s="46">
        <f t="shared" si="82"/>
        <v>0</v>
      </c>
      <c r="J181" s="46">
        <f t="shared" si="82"/>
        <v>0</v>
      </c>
      <c r="K181" s="46">
        <f t="shared" si="82"/>
        <v>0</v>
      </c>
      <c r="L181" s="46">
        <f t="shared" si="82"/>
        <v>0</v>
      </c>
      <c r="M181" s="305">
        <f t="shared" si="82"/>
        <v>0</v>
      </c>
    </row>
    <row r="182" spans="1:13" ht="12.75">
      <c r="A182" s="303" t="s">
        <v>105</v>
      </c>
      <c r="B182" s="50">
        <f>$E$169-B183</f>
        <v>0</v>
      </c>
      <c r="C182" s="50">
        <f aca="true" t="shared" si="83" ref="C182:M182">$E$169-C183</f>
        <v>0</v>
      </c>
      <c r="D182" s="50">
        <f t="shared" si="83"/>
        <v>0</v>
      </c>
      <c r="E182" s="50">
        <f t="shared" si="83"/>
        <v>0</v>
      </c>
      <c r="F182" s="50">
        <f t="shared" si="83"/>
        <v>0</v>
      </c>
      <c r="G182" s="50">
        <f t="shared" si="83"/>
        <v>0</v>
      </c>
      <c r="H182" s="50">
        <f t="shared" si="83"/>
        <v>0</v>
      </c>
      <c r="I182" s="50">
        <f t="shared" si="83"/>
        <v>0</v>
      </c>
      <c r="J182" s="50">
        <f t="shared" si="83"/>
        <v>0</v>
      </c>
      <c r="K182" s="50">
        <f t="shared" si="83"/>
        <v>0</v>
      </c>
      <c r="L182" s="50">
        <f t="shared" si="83"/>
        <v>0</v>
      </c>
      <c r="M182" s="306">
        <f t="shared" si="83"/>
        <v>0</v>
      </c>
    </row>
    <row r="183" spans="1:13" ht="12.75">
      <c r="A183" s="303" t="s">
        <v>82</v>
      </c>
      <c r="B183" s="50">
        <f>M179*$E$168</f>
        <v>0</v>
      </c>
      <c r="C183" s="50">
        <f>B184*$E$168</f>
        <v>0</v>
      </c>
      <c r="D183" s="50">
        <f aca="true" t="shared" si="84" ref="D183:M183">C184*$E$168</f>
        <v>0</v>
      </c>
      <c r="E183" s="50">
        <f t="shared" si="84"/>
        <v>0</v>
      </c>
      <c r="F183" s="50">
        <f t="shared" si="84"/>
        <v>0</v>
      </c>
      <c r="G183" s="50">
        <f t="shared" si="84"/>
        <v>0</v>
      </c>
      <c r="H183" s="50">
        <f t="shared" si="84"/>
        <v>0</v>
      </c>
      <c r="I183" s="50">
        <f t="shared" si="84"/>
        <v>0</v>
      </c>
      <c r="J183" s="50">
        <f t="shared" si="84"/>
        <v>0</v>
      </c>
      <c r="K183" s="50">
        <f t="shared" si="84"/>
        <v>0</v>
      </c>
      <c r="L183" s="50">
        <f t="shared" si="84"/>
        <v>0</v>
      </c>
      <c r="M183" s="306">
        <f t="shared" si="84"/>
        <v>0</v>
      </c>
    </row>
    <row r="184" spans="1:13" ht="12.75">
      <c r="A184" s="303" t="s">
        <v>106</v>
      </c>
      <c r="B184" s="51">
        <f>M179-B182</f>
        <v>0</v>
      </c>
      <c r="C184" s="51">
        <f aca="true" t="shared" si="85" ref="C184:M184">B184-C182</f>
        <v>0</v>
      </c>
      <c r="D184" s="51">
        <f t="shared" si="85"/>
        <v>0</v>
      </c>
      <c r="E184" s="51">
        <f t="shared" si="85"/>
        <v>0</v>
      </c>
      <c r="F184" s="51">
        <f t="shared" si="85"/>
        <v>0</v>
      </c>
      <c r="G184" s="51">
        <f t="shared" si="85"/>
        <v>0</v>
      </c>
      <c r="H184" s="51">
        <f t="shared" si="85"/>
        <v>0</v>
      </c>
      <c r="I184" s="51">
        <f t="shared" si="85"/>
        <v>0</v>
      </c>
      <c r="J184" s="51">
        <f t="shared" si="85"/>
        <v>0</v>
      </c>
      <c r="K184" s="51">
        <f t="shared" si="85"/>
        <v>0</v>
      </c>
      <c r="L184" s="51">
        <f t="shared" si="85"/>
        <v>0</v>
      </c>
      <c r="M184" s="307">
        <f t="shared" si="85"/>
        <v>0</v>
      </c>
    </row>
    <row r="185" spans="1:13" ht="12.75">
      <c r="A185" s="30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308"/>
    </row>
    <row r="186" spans="1:13" ht="12.75">
      <c r="A186" s="303" t="s">
        <v>104</v>
      </c>
      <c r="B186" s="46">
        <f>+B171</f>
        <v>0</v>
      </c>
      <c r="C186" s="46">
        <f aca="true" t="shared" si="86" ref="C186:M186">+C171</f>
        <v>0</v>
      </c>
      <c r="D186" s="46">
        <f t="shared" si="86"/>
        <v>0</v>
      </c>
      <c r="E186" s="46">
        <f t="shared" si="86"/>
        <v>0</v>
      </c>
      <c r="F186" s="46">
        <f t="shared" si="86"/>
        <v>0</v>
      </c>
      <c r="G186" s="46">
        <f t="shared" si="86"/>
        <v>0</v>
      </c>
      <c r="H186" s="46">
        <f t="shared" si="86"/>
        <v>0</v>
      </c>
      <c r="I186" s="46">
        <f t="shared" si="86"/>
        <v>0</v>
      </c>
      <c r="J186" s="46">
        <f t="shared" si="86"/>
        <v>0</v>
      </c>
      <c r="K186" s="46">
        <f t="shared" si="86"/>
        <v>0</v>
      </c>
      <c r="L186" s="46">
        <f t="shared" si="86"/>
        <v>0</v>
      </c>
      <c r="M186" s="305">
        <f t="shared" si="86"/>
        <v>0</v>
      </c>
    </row>
    <row r="187" spans="1:13" ht="12.75">
      <c r="A187" s="303" t="s">
        <v>105</v>
      </c>
      <c r="B187" s="50">
        <f>$F$169-B188</f>
        <v>0</v>
      </c>
      <c r="C187" s="50">
        <f aca="true" t="shared" si="87" ref="C187:M187">$F$169-C188</f>
        <v>0</v>
      </c>
      <c r="D187" s="50">
        <f t="shared" si="87"/>
        <v>0</v>
      </c>
      <c r="E187" s="50">
        <f t="shared" si="87"/>
        <v>0</v>
      </c>
      <c r="F187" s="50">
        <f t="shared" si="87"/>
        <v>0</v>
      </c>
      <c r="G187" s="50">
        <f t="shared" si="87"/>
        <v>0</v>
      </c>
      <c r="H187" s="50">
        <f t="shared" si="87"/>
        <v>0</v>
      </c>
      <c r="I187" s="50">
        <f t="shared" si="87"/>
        <v>0</v>
      </c>
      <c r="J187" s="50">
        <f t="shared" si="87"/>
        <v>0</v>
      </c>
      <c r="K187" s="50">
        <f t="shared" si="87"/>
        <v>0</v>
      </c>
      <c r="L187" s="50">
        <f t="shared" si="87"/>
        <v>0</v>
      </c>
      <c r="M187" s="306">
        <f t="shared" si="87"/>
        <v>0</v>
      </c>
    </row>
    <row r="188" spans="1:13" ht="12.75">
      <c r="A188" s="303" t="s">
        <v>82</v>
      </c>
      <c r="B188" s="50">
        <f>M184*$F$168</f>
        <v>0</v>
      </c>
      <c r="C188" s="50">
        <f>B189*$F$168</f>
        <v>0</v>
      </c>
      <c r="D188" s="50">
        <f aca="true" t="shared" si="88" ref="D188:M188">C189*$F$168</f>
        <v>0</v>
      </c>
      <c r="E188" s="50">
        <f t="shared" si="88"/>
        <v>0</v>
      </c>
      <c r="F188" s="50">
        <f t="shared" si="88"/>
        <v>0</v>
      </c>
      <c r="G188" s="50">
        <f t="shared" si="88"/>
        <v>0</v>
      </c>
      <c r="H188" s="50">
        <f t="shared" si="88"/>
        <v>0</v>
      </c>
      <c r="I188" s="50">
        <f t="shared" si="88"/>
        <v>0</v>
      </c>
      <c r="J188" s="50">
        <f t="shared" si="88"/>
        <v>0</v>
      </c>
      <c r="K188" s="50">
        <f t="shared" si="88"/>
        <v>0</v>
      </c>
      <c r="L188" s="50">
        <f t="shared" si="88"/>
        <v>0</v>
      </c>
      <c r="M188" s="306">
        <f t="shared" si="88"/>
        <v>0</v>
      </c>
    </row>
    <row r="189" spans="1:13" ht="12.75">
      <c r="A189" s="303" t="s">
        <v>106</v>
      </c>
      <c r="B189" s="51">
        <f>M184-B187</f>
        <v>0</v>
      </c>
      <c r="C189" s="51">
        <f aca="true" t="shared" si="89" ref="C189:M189">B189-C187</f>
        <v>0</v>
      </c>
      <c r="D189" s="51">
        <f t="shared" si="89"/>
        <v>0</v>
      </c>
      <c r="E189" s="51">
        <f t="shared" si="89"/>
        <v>0</v>
      </c>
      <c r="F189" s="51">
        <f t="shared" si="89"/>
        <v>0</v>
      </c>
      <c r="G189" s="51">
        <f t="shared" si="89"/>
        <v>0</v>
      </c>
      <c r="H189" s="51">
        <f t="shared" si="89"/>
        <v>0</v>
      </c>
      <c r="I189" s="51">
        <f t="shared" si="89"/>
        <v>0</v>
      </c>
      <c r="J189" s="51">
        <f t="shared" si="89"/>
        <v>0</v>
      </c>
      <c r="K189" s="51">
        <f t="shared" si="89"/>
        <v>0</v>
      </c>
      <c r="L189" s="51">
        <f t="shared" si="89"/>
        <v>0</v>
      </c>
      <c r="M189" s="307">
        <f t="shared" si="89"/>
        <v>0</v>
      </c>
    </row>
    <row r="190" spans="1:13" ht="12.75">
      <c r="A190" s="30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308"/>
    </row>
    <row r="191" spans="1:13" ht="12.75">
      <c r="A191" s="303" t="s">
        <v>104</v>
      </c>
      <c r="B191" s="46">
        <f>+B171</f>
        <v>0</v>
      </c>
      <c r="C191" s="46">
        <f aca="true" t="shared" si="90" ref="C191:M191">+C171</f>
        <v>0</v>
      </c>
      <c r="D191" s="46">
        <f t="shared" si="90"/>
        <v>0</v>
      </c>
      <c r="E191" s="46">
        <f t="shared" si="90"/>
        <v>0</v>
      </c>
      <c r="F191" s="46">
        <f t="shared" si="90"/>
        <v>0</v>
      </c>
      <c r="G191" s="46">
        <f t="shared" si="90"/>
        <v>0</v>
      </c>
      <c r="H191" s="46">
        <f t="shared" si="90"/>
        <v>0</v>
      </c>
      <c r="I191" s="46">
        <f t="shared" si="90"/>
        <v>0</v>
      </c>
      <c r="J191" s="46">
        <f t="shared" si="90"/>
        <v>0</v>
      </c>
      <c r="K191" s="46">
        <f t="shared" si="90"/>
        <v>0</v>
      </c>
      <c r="L191" s="46">
        <f t="shared" si="90"/>
        <v>0</v>
      </c>
      <c r="M191" s="305">
        <f t="shared" si="90"/>
        <v>0</v>
      </c>
    </row>
    <row r="192" spans="1:13" ht="12.75">
      <c r="A192" s="303" t="s">
        <v>105</v>
      </c>
      <c r="B192" s="50">
        <f>$G$169-B193</f>
        <v>0</v>
      </c>
      <c r="C192" s="50">
        <f aca="true" t="shared" si="91" ref="C192:M192">$G$169-C193</f>
        <v>0</v>
      </c>
      <c r="D192" s="50">
        <f t="shared" si="91"/>
        <v>0</v>
      </c>
      <c r="E192" s="50">
        <f t="shared" si="91"/>
        <v>0</v>
      </c>
      <c r="F192" s="50">
        <f t="shared" si="91"/>
        <v>0</v>
      </c>
      <c r="G192" s="50">
        <f t="shared" si="91"/>
        <v>0</v>
      </c>
      <c r="H192" s="50">
        <f t="shared" si="91"/>
        <v>0</v>
      </c>
      <c r="I192" s="50">
        <f t="shared" si="91"/>
        <v>0</v>
      </c>
      <c r="J192" s="50">
        <f t="shared" si="91"/>
        <v>0</v>
      </c>
      <c r="K192" s="50">
        <f t="shared" si="91"/>
        <v>0</v>
      </c>
      <c r="L192" s="50">
        <f t="shared" si="91"/>
        <v>0</v>
      </c>
      <c r="M192" s="306">
        <f t="shared" si="91"/>
        <v>0</v>
      </c>
    </row>
    <row r="193" spans="1:13" ht="12.75">
      <c r="A193" s="303" t="s">
        <v>82</v>
      </c>
      <c r="B193" s="50">
        <f>M189*$G$168</f>
        <v>0</v>
      </c>
      <c r="C193" s="50">
        <f>B194*$G$168</f>
        <v>0</v>
      </c>
      <c r="D193" s="50">
        <f aca="true" t="shared" si="92" ref="D193:M193">C194*$G$168</f>
        <v>0</v>
      </c>
      <c r="E193" s="50">
        <f t="shared" si="92"/>
        <v>0</v>
      </c>
      <c r="F193" s="50">
        <f t="shared" si="92"/>
        <v>0</v>
      </c>
      <c r="G193" s="50">
        <f t="shared" si="92"/>
        <v>0</v>
      </c>
      <c r="H193" s="50">
        <f t="shared" si="92"/>
        <v>0</v>
      </c>
      <c r="I193" s="50">
        <f t="shared" si="92"/>
        <v>0</v>
      </c>
      <c r="J193" s="50">
        <f t="shared" si="92"/>
        <v>0</v>
      </c>
      <c r="K193" s="50">
        <f t="shared" si="92"/>
        <v>0</v>
      </c>
      <c r="L193" s="50">
        <f t="shared" si="92"/>
        <v>0</v>
      </c>
      <c r="M193" s="306">
        <f t="shared" si="92"/>
        <v>0</v>
      </c>
    </row>
    <row r="194" spans="1:13" ht="12.75">
      <c r="A194" s="309" t="s">
        <v>106</v>
      </c>
      <c r="B194" s="310">
        <f>M189-B192</f>
        <v>0</v>
      </c>
      <c r="C194" s="310">
        <f aca="true" t="shared" si="93" ref="C194:M194">B194-C192</f>
        <v>0</v>
      </c>
      <c r="D194" s="310">
        <f t="shared" si="93"/>
        <v>0</v>
      </c>
      <c r="E194" s="310">
        <f t="shared" si="93"/>
        <v>0</v>
      </c>
      <c r="F194" s="310">
        <f t="shared" si="93"/>
        <v>0</v>
      </c>
      <c r="G194" s="310">
        <f t="shared" si="93"/>
        <v>0</v>
      </c>
      <c r="H194" s="310">
        <f t="shared" si="93"/>
        <v>0</v>
      </c>
      <c r="I194" s="310">
        <f t="shared" si="93"/>
        <v>0</v>
      </c>
      <c r="J194" s="310">
        <f t="shared" si="93"/>
        <v>0</v>
      </c>
      <c r="K194" s="310">
        <f t="shared" si="93"/>
        <v>0</v>
      </c>
      <c r="L194" s="310">
        <f t="shared" si="93"/>
        <v>0</v>
      </c>
      <c r="M194" s="311">
        <f t="shared" si="93"/>
        <v>0</v>
      </c>
    </row>
  </sheetData>
  <mergeCells count="1">
    <mergeCell ref="O2:Q5"/>
  </mergeCells>
  <printOptions/>
  <pageMargins left="0.75" right="0.75" top="0.6" bottom="0.3" header="0.16" footer="0.17"/>
  <pageSetup fitToHeight="1" fitToWidth="1" horizontalDpi="300" verticalDpi="3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C7" sqref="C7"/>
    </sheetView>
  </sheetViews>
  <sheetFormatPr defaultColWidth="11.421875" defaultRowHeight="12.75"/>
  <cols>
    <col min="1" max="1" width="20.421875" style="15" customWidth="1"/>
    <col min="2" max="2" width="16.00390625" style="15" customWidth="1"/>
    <col min="3" max="3" width="15.00390625" style="15" customWidth="1"/>
    <col min="4" max="5" width="11.421875" style="15" customWidth="1"/>
    <col min="6" max="6" width="16.140625" style="15" bestFit="1" customWidth="1"/>
    <col min="7" max="8" width="15.8515625" style="15" customWidth="1"/>
    <col min="9" max="16384" width="11.421875" style="15" customWidth="1"/>
  </cols>
  <sheetData>
    <row r="1" spans="1:12" ht="20.25">
      <c r="A1" s="60" t="s">
        <v>247</v>
      </c>
      <c r="J1" s="349" t="s">
        <v>237</v>
      </c>
      <c r="K1" s="349"/>
      <c r="L1" s="349"/>
    </row>
    <row r="2" spans="5:12" ht="15.75">
      <c r="E2" s="249" t="s">
        <v>84</v>
      </c>
      <c r="J2" s="349"/>
      <c r="K2" s="349"/>
      <c r="L2" s="349"/>
    </row>
    <row r="3" spans="10:12" ht="15.75">
      <c r="J3" s="349"/>
      <c r="K3" s="349"/>
      <c r="L3" s="349"/>
    </row>
    <row r="4" spans="1:12" ht="15.75">
      <c r="A4" s="264">
        <v>1</v>
      </c>
      <c r="B4" s="264">
        <v>2</v>
      </c>
      <c r="C4" s="264">
        <v>3</v>
      </c>
      <c r="D4" s="264">
        <v>4</v>
      </c>
      <c r="E4" s="264">
        <v>5</v>
      </c>
      <c r="F4" s="264">
        <v>6</v>
      </c>
      <c r="G4" s="264">
        <v>7</v>
      </c>
      <c r="H4" s="264">
        <v>8</v>
      </c>
      <c r="J4" s="349"/>
      <c r="K4" s="349"/>
      <c r="L4" s="349"/>
    </row>
    <row r="5" spans="1:8" ht="63">
      <c r="A5" s="261" t="s">
        <v>88</v>
      </c>
      <c r="B5" s="262" t="s">
        <v>89</v>
      </c>
      <c r="C5" s="263" t="s">
        <v>239</v>
      </c>
      <c r="D5" s="262" t="s">
        <v>90</v>
      </c>
      <c r="E5" s="263" t="s">
        <v>91</v>
      </c>
      <c r="F5" s="262" t="s">
        <v>238</v>
      </c>
      <c r="G5" s="263" t="s">
        <v>92</v>
      </c>
      <c r="H5" s="263" t="s">
        <v>93</v>
      </c>
    </row>
    <row r="6" spans="1:8" ht="15.75">
      <c r="A6" s="250" t="str">
        <f>+'CT projet'!A14</f>
        <v>Mobilier de bureau</v>
      </c>
      <c r="B6" s="251">
        <f>+'CT projet'!B14</f>
        <v>0</v>
      </c>
      <c r="C6" s="251">
        <f>+'CT projet'!C14</f>
        <v>0</v>
      </c>
      <c r="D6" s="251">
        <f aca="true" t="shared" si="0" ref="D6:D13">0.5*C6</f>
        <v>0</v>
      </c>
      <c r="E6" s="251">
        <f aca="true" t="shared" si="1" ref="E6:E13">+B6+D6</f>
        <v>0</v>
      </c>
      <c r="F6" s="252">
        <v>0.2</v>
      </c>
      <c r="G6" s="253">
        <f aca="true" t="shared" si="2" ref="G6:G13">+F6*E6</f>
        <v>0</v>
      </c>
      <c r="H6" s="253">
        <f aca="true" t="shared" si="3" ref="H6:H13">+B6+C6-G6</f>
        <v>0</v>
      </c>
    </row>
    <row r="7" spans="1:8" ht="15.75">
      <c r="A7" s="250" t="str">
        <f>+'CT projet'!A15</f>
        <v>Matériel roulant</v>
      </c>
      <c r="B7" s="251">
        <f>+'CT projet'!B15</f>
        <v>0</v>
      </c>
      <c r="C7" s="251">
        <f>+'CT projet'!C15</f>
        <v>0</v>
      </c>
      <c r="D7" s="251">
        <f t="shared" si="0"/>
        <v>0</v>
      </c>
      <c r="E7" s="251">
        <f t="shared" si="1"/>
        <v>0</v>
      </c>
      <c r="F7" s="252">
        <v>0.2</v>
      </c>
      <c r="G7" s="253">
        <f t="shared" si="2"/>
        <v>0</v>
      </c>
      <c r="H7" s="253">
        <f t="shared" si="3"/>
        <v>0</v>
      </c>
    </row>
    <row r="8" spans="1:8" ht="15.75">
      <c r="A8" s="250" t="str">
        <f>+'CT projet'!A16</f>
        <v>Matériel informatique</v>
      </c>
      <c r="B8" s="251">
        <f>+'CT projet'!B16</f>
        <v>0</v>
      </c>
      <c r="C8" s="251">
        <f>+'CT projet'!C16</f>
        <v>0</v>
      </c>
      <c r="D8" s="251">
        <f t="shared" si="0"/>
        <v>0</v>
      </c>
      <c r="E8" s="251">
        <f t="shared" si="1"/>
        <v>0</v>
      </c>
      <c r="F8" s="252">
        <v>0.33</v>
      </c>
      <c r="G8" s="253">
        <f t="shared" si="2"/>
        <v>0</v>
      </c>
      <c r="H8" s="253">
        <f t="shared" si="3"/>
        <v>0</v>
      </c>
    </row>
    <row r="9" spans="1:8" ht="15.75">
      <c r="A9" s="250" t="str">
        <f>+'CT projet'!A17</f>
        <v>Équipement et outillage</v>
      </c>
      <c r="B9" s="251">
        <f>+'CT projet'!B17</f>
        <v>0</v>
      </c>
      <c r="C9" s="251">
        <f>+'CT projet'!C17</f>
        <v>0</v>
      </c>
      <c r="D9" s="251">
        <f t="shared" si="0"/>
        <v>0</v>
      </c>
      <c r="E9" s="251">
        <f t="shared" si="1"/>
        <v>0</v>
      </c>
      <c r="F9" s="252">
        <v>0.2</v>
      </c>
      <c r="G9" s="253">
        <f t="shared" si="2"/>
        <v>0</v>
      </c>
      <c r="H9" s="253">
        <f t="shared" si="3"/>
        <v>0</v>
      </c>
    </row>
    <row r="10" spans="1:8" ht="15.75">
      <c r="A10" s="250" t="str">
        <f>+'CT projet'!A18</f>
        <v>Améliorations locatives</v>
      </c>
      <c r="B10" s="251">
        <f>+'CT projet'!B18</f>
        <v>0</v>
      </c>
      <c r="C10" s="251">
        <f>+'CT projet'!C18</f>
        <v>0</v>
      </c>
      <c r="D10" s="251">
        <f t="shared" si="0"/>
        <v>0</v>
      </c>
      <c r="E10" s="251">
        <f t="shared" si="1"/>
        <v>0</v>
      </c>
      <c r="F10" s="252">
        <v>0.04</v>
      </c>
      <c r="G10" s="253">
        <f t="shared" si="2"/>
        <v>0</v>
      </c>
      <c r="H10" s="253">
        <f t="shared" si="3"/>
        <v>0</v>
      </c>
    </row>
    <row r="11" spans="1:8" ht="15.75">
      <c r="A11" s="250" t="str">
        <f>+'CT projet'!A19</f>
        <v>Bâtiment</v>
      </c>
      <c r="B11" s="251">
        <f>+'CT projet'!B19</f>
        <v>0</v>
      </c>
      <c r="C11" s="251">
        <f>+'CT projet'!C19</f>
        <v>0</v>
      </c>
      <c r="D11" s="251">
        <f t="shared" si="0"/>
        <v>0</v>
      </c>
      <c r="E11" s="251">
        <f t="shared" si="1"/>
        <v>0</v>
      </c>
      <c r="F11" s="252">
        <v>0.04</v>
      </c>
      <c r="G11" s="253">
        <f t="shared" si="2"/>
        <v>0</v>
      </c>
      <c r="H11" s="253">
        <f t="shared" si="3"/>
        <v>0</v>
      </c>
    </row>
    <row r="12" spans="1:8" ht="15.75">
      <c r="A12" s="250"/>
      <c r="B12" s="251">
        <f>+'CT projet'!B20</f>
        <v>0</v>
      </c>
      <c r="C12" s="251">
        <f>+'CT projet'!C20</f>
        <v>0</v>
      </c>
      <c r="D12" s="251">
        <f t="shared" si="0"/>
        <v>0</v>
      </c>
      <c r="E12" s="251">
        <f t="shared" si="1"/>
        <v>0</v>
      </c>
      <c r="F12" s="252">
        <v>0.04</v>
      </c>
      <c r="G12" s="253">
        <f t="shared" si="2"/>
        <v>0</v>
      </c>
      <c r="H12" s="253">
        <f t="shared" si="3"/>
        <v>0</v>
      </c>
    </row>
    <row r="13" spans="1:8" ht="15.75">
      <c r="A13" s="250"/>
      <c r="B13" s="251">
        <f>+'CT projet'!B23</f>
        <v>0</v>
      </c>
      <c r="C13" s="251"/>
      <c r="D13" s="251">
        <f t="shared" si="0"/>
        <v>0</v>
      </c>
      <c r="E13" s="251">
        <f t="shared" si="1"/>
        <v>0</v>
      </c>
      <c r="F13" s="252">
        <v>0.2</v>
      </c>
      <c r="G13" s="253">
        <f t="shared" si="2"/>
        <v>0</v>
      </c>
      <c r="H13" s="253">
        <f t="shared" si="3"/>
        <v>0</v>
      </c>
    </row>
    <row r="14" spans="1:8" ht="15.75">
      <c r="A14" s="254" t="s">
        <v>95</v>
      </c>
      <c r="G14" s="255">
        <f>SUM(G6:G13)</f>
        <v>0</v>
      </c>
      <c r="H14" s="256"/>
    </row>
    <row r="15" ht="15.75">
      <c r="E15" s="257" t="s">
        <v>85</v>
      </c>
    </row>
    <row r="17" spans="1:8" ht="15.75">
      <c r="A17" s="264">
        <v>1</v>
      </c>
      <c r="B17" s="264">
        <v>2</v>
      </c>
      <c r="C17" s="264">
        <v>3</v>
      </c>
      <c r="D17" s="264">
        <v>4</v>
      </c>
      <c r="E17" s="264">
        <v>5</v>
      </c>
      <c r="F17" s="264">
        <v>6</v>
      </c>
      <c r="G17" s="264">
        <v>7</v>
      </c>
      <c r="H17" s="264">
        <v>8</v>
      </c>
    </row>
    <row r="18" spans="1:8" ht="63">
      <c r="A18" s="261" t="s">
        <v>88</v>
      </c>
      <c r="B18" s="262" t="s">
        <v>89</v>
      </c>
      <c r="C18" s="263" t="s">
        <v>239</v>
      </c>
      <c r="D18" s="262" t="s">
        <v>90</v>
      </c>
      <c r="E18" s="263" t="s">
        <v>91</v>
      </c>
      <c r="F18" s="262" t="s">
        <v>238</v>
      </c>
      <c r="G18" s="263" t="s">
        <v>92</v>
      </c>
      <c r="H18" s="263" t="s">
        <v>93</v>
      </c>
    </row>
    <row r="19" spans="1:8" ht="15.75">
      <c r="A19" s="250" t="str">
        <f aca="true" t="shared" si="4" ref="A19:A26">+A6</f>
        <v>Mobilier de bureau</v>
      </c>
      <c r="B19" s="251">
        <f aca="true" t="shared" si="5" ref="B19:B26">+H6</f>
        <v>0</v>
      </c>
      <c r="C19" s="258"/>
      <c r="D19" s="251">
        <f aca="true" t="shared" si="6" ref="D19:D26">0.5*C19</f>
        <v>0</v>
      </c>
      <c r="E19" s="251">
        <f aca="true" t="shared" si="7" ref="E19:E26">+B19+D19</f>
        <v>0</v>
      </c>
      <c r="F19" s="252">
        <f aca="true" t="shared" si="8" ref="F19:F26">+F6</f>
        <v>0.2</v>
      </c>
      <c r="G19" s="253">
        <f aca="true" t="shared" si="9" ref="G19:G26">+F19*E19</f>
        <v>0</v>
      </c>
      <c r="H19" s="253">
        <f aca="true" t="shared" si="10" ref="H19:H26">+B19+C19-G19</f>
        <v>0</v>
      </c>
    </row>
    <row r="20" spans="1:8" ht="15.75">
      <c r="A20" s="250" t="str">
        <f t="shared" si="4"/>
        <v>Matériel roulant</v>
      </c>
      <c r="B20" s="251">
        <f t="shared" si="5"/>
        <v>0</v>
      </c>
      <c r="C20" s="258"/>
      <c r="D20" s="251">
        <f t="shared" si="6"/>
        <v>0</v>
      </c>
      <c r="E20" s="251">
        <f t="shared" si="7"/>
        <v>0</v>
      </c>
      <c r="F20" s="252">
        <f t="shared" si="8"/>
        <v>0.2</v>
      </c>
      <c r="G20" s="253">
        <f t="shared" si="9"/>
        <v>0</v>
      </c>
      <c r="H20" s="253">
        <f t="shared" si="10"/>
        <v>0</v>
      </c>
    </row>
    <row r="21" spans="1:8" ht="15.75">
      <c r="A21" s="250" t="str">
        <f t="shared" si="4"/>
        <v>Matériel informatique</v>
      </c>
      <c r="B21" s="251">
        <f t="shared" si="5"/>
        <v>0</v>
      </c>
      <c r="C21" s="258"/>
      <c r="D21" s="251">
        <f t="shared" si="6"/>
        <v>0</v>
      </c>
      <c r="E21" s="251">
        <f t="shared" si="7"/>
        <v>0</v>
      </c>
      <c r="F21" s="252">
        <f t="shared" si="8"/>
        <v>0.33</v>
      </c>
      <c r="G21" s="253">
        <f t="shared" si="9"/>
        <v>0</v>
      </c>
      <c r="H21" s="253">
        <f t="shared" si="10"/>
        <v>0</v>
      </c>
    </row>
    <row r="22" spans="1:8" ht="15.75">
      <c r="A22" s="250" t="str">
        <f t="shared" si="4"/>
        <v>Équipement et outillage</v>
      </c>
      <c r="B22" s="251">
        <f t="shared" si="5"/>
        <v>0</v>
      </c>
      <c r="C22" s="258"/>
      <c r="D22" s="251">
        <f t="shared" si="6"/>
        <v>0</v>
      </c>
      <c r="E22" s="251">
        <f t="shared" si="7"/>
        <v>0</v>
      </c>
      <c r="F22" s="252">
        <f t="shared" si="8"/>
        <v>0.2</v>
      </c>
      <c r="G22" s="253">
        <f t="shared" si="9"/>
        <v>0</v>
      </c>
      <c r="H22" s="253">
        <f t="shared" si="10"/>
        <v>0</v>
      </c>
    </row>
    <row r="23" spans="1:8" ht="15.75">
      <c r="A23" s="250" t="str">
        <f t="shared" si="4"/>
        <v>Améliorations locatives</v>
      </c>
      <c r="B23" s="251">
        <f t="shared" si="5"/>
        <v>0</v>
      </c>
      <c r="C23" s="258"/>
      <c r="D23" s="251">
        <f t="shared" si="6"/>
        <v>0</v>
      </c>
      <c r="E23" s="251">
        <f t="shared" si="7"/>
        <v>0</v>
      </c>
      <c r="F23" s="252">
        <f t="shared" si="8"/>
        <v>0.04</v>
      </c>
      <c r="G23" s="253">
        <f t="shared" si="9"/>
        <v>0</v>
      </c>
      <c r="H23" s="253">
        <f t="shared" si="10"/>
        <v>0</v>
      </c>
    </row>
    <row r="24" spans="1:8" ht="15.75">
      <c r="A24" s="250" t="str">
        <f t="shared" si="4"/>
        <v>Bâtiment</v>
      </c>
      <c r="B24" s="251">
        <f t="shared" si="5"/>
        <v>0</v>
      </c>
      <c r="C24" s="258"/>
      <c r="D24" s="251">
        <f t="shared" si="6"/>
        <v>0</v>
      </c>
      <c r="E24" s="251">
        <f t="shared" si="7"/>
        <v>0</v>
      </c>
      <c r="F24" s="252">
        <f t="shared" si="8"/>
        <v>0.04</v>
      </c>
      <c r="G24" s="253">
        <f t="shared" si="9"/>
        <v>0</v>
      </c>
      <c r="H24" s="253">
        <f t="shared" si="10"/>
        <v>0</v>
      </c>
    </row>
    <row r="25" spans="1:8" ht="15.75">
      <c r="A25" s="250">
        <f t="shared" si="4"/>
        <v>0</v>
      </c>
      <c r="B25" s="251">
        <f t="shared" si="5"/>
        <v>0</v>
      </c>
      <c r="C25" s="258"/>
      <c r="D25" s="251">
        <f t="shared" si="6"/>
        <v>0</v>
      </c>
      <c r="E25" s="251">
        <f t="shared" si="7"/>
        <v>0</v>
      </c>
      <c r="F25" s="252">
        <f t="shared" si="8"/>
        <v>0.04</v>
      </c>
      <c r="G25" s="253">
        <f t="shared" si="9"/>
        <v>0</v>
      </c>
      <c r="H25" s="253">
        <f t="shared" si="10"/>
        <v>0</v>
      </c>
    </row>
    <row r="26" spans="1:8" ht="15.75">
      <c r="A26" s="250">
        <f t="shared" si="4"/>
        <v>0</v>
      </c>
      <c r="B26" s="251">
        <f t="shared" si="5"/>
        <v>0</v>
      </c>
      <c r="C26" s="258"/>
      <c r="D26" s="251">
        <f t="shared" si="6"/>
        <v>0</v>
      </c>
      <c r="E26" s="251">
        <f t="shared" si="7"/>
        <v>0</v>
      </c>
      <c r="F26" s="252">
        <f t="shared" si="8"/>
        <v>0.2</v>
      </c>
      <c r="G26" s="253">
        <f t="shared" si="9"/>
        <v>0</v>
      </c>
      <c r="H26" s="253">
        <f t="shared" si="10"/>
        <v>0</v>
      </c>
    </row>
    <row r="27" spans="1:8" ht="15.75">
      <c r="A27" s="254" t="s">
        <v>95</v>
      </c>
      <c r="B27" s="259"/>
      <c r="C27" s="259"/>
      <c r="D27" s="259"/>
      <c r="E27" s="259"/>
      <c r="G27" s="255">
        <f>SUM(G19:G26)</f>
        <v>0</v>
      </c>
      <c r="H27" s="260"/>
    </row>
    <row r="28" ht="15.75">
      <c r="E28" s="257" t="s">
        <v>86</v>
      </c>
    </row>
    <row r="30" spans="1:8" ht="15.75">
      <c r="A30" s="264">
        <v>1</v>
      </c>
      <c r="B30" s="264">
        <v>2</v>
      </c>
      <c r="C30" s="264">
        <v>3</v>
      </c>
      <c r="D30" s="264">
        <v>4</v>
      </c>
      <c r="E30" s="264">
        <v>5</v>
      </c>
      <c r="F30" s="264">
        <v>6</v>
      </c>
      <c r="G30" s="264">
        <v>7</v>
      </c>
      <c r="H30" s="264">
        <v>8</v>
      </c>
    </row>
    <row r="31" spans="1:8" ht="63">
      <c r="A31" s="261" t="s">
        <v>88</v>
      </c>
      <c r="B31" s="262" t="s">
        <v>89</v>
      </c>
      <c r="C31" s="263" t="s">
        <v>239</v>
      </c>
      <c r="D31" s="262" t="s">
        <v>90</v>
      </c>
      <c r="E31" s="263" t="s">
        <v>91</v>
      </c>
      <c r="F31" s="262" t="s">
        <v>238</v>
      </c>
      <c r="G31" s="263" t="s">
        <v>92</v>
      </c>
      <c r="H31" s="263" t="s">
        <v>93</v>
      </c>
    </row>
    <row r="32" spans="1:8" ht="15.75">
      <c r="A32" s="250" t="str">
        <f aca="true" t="shared" si="11" ref="A32:A39">+A19</f>
        <v>Mobilier de bureau</v>
      </c>
      <c r="B32" s="251">
        <f aca="true" t="shared" si="12" ref="B32:B39">+H19</f>
        <v>0</v>
      </c>
      <c r="C32" s="258"/>
      <c r="D32" s="251">
        <f aca="true" t="shared" si="13" ref="D32:D39">0.5*C32</f>
        <v>0</v>
      </c>
      <c r="E32" s="251">
        <f aca="true" t="shared" si="14" ref="E32:E39">+B32+D32</f>
        <v>0</v>
      </c>
      <c r="F32" s="252">
        <f aca="true" t="shared" si="15" ref="F32:F39">+F19</f>
        <v>0.2</v>
      </c>
      <c r="G32" s="253">
        <f aca="true" t="shared" si="16" ref="G32:G39">+F32*E32</f>
        <v>0</v>
      </c>
      <c r="H32" s="253">
        <f aca="true" t="shared" si="17" ref="H32:H39">+B32+C32-G32</f>
        <v>0</v>
      </c>
    </row>
    <row r="33" spans="1:8" ht="15.75">
      <c r="A33" s="250" t="str">
        <f t="shared" si="11"/>
        <v>Matériel roulant</v>
      </c>
      <c r="B33" s="251">
        <f t="shared" si="12"/>
        <v>0</v>
      </c>
      <c r="C33" s="258"/>
      <c r="D33" s="251">
        <f t="shared" si="13"/>
        <v>0</v>
      </c>
      <c r="E33" s="251">
        <f t="shared" si="14"/>
        <v>0</v>
      </c>
      <c r="F33" s="252">
        <f t="shared" si="15"/>
        <v>0.2</v>
      </c>
      <c r="G33" s="253">
        <f t="shared" si="16"/>
        <v>0</v>
      </c>
      <c r="H33" s="253">
        <f t="shared" si="17"/>
        <v>0</v>
      </c>
    </row>
    <row r="34" spans="1:8" ht="15.75">
      <c r="A34" s="250" t="str">
        <f t="shared" si="11"/>
        <v>Matériel informatique</v>
      </c>
      <c r="B34" s="251">
        <f t="shared" si="12"/>
        <v>0</v>
      </c>
      <c r="C34" s="258"/>
      <c r="D34" s="251">
        <f t="shared" si="13"/>
        <v>0</v>
      </c>
      <c r="E34" s="251">
        <f t="shared" si="14"/>
        <v>0</v>
      </c>
      <c r="F34" s="252">
        <f t="shared" si="15"/>
        <v>0.33</v>
      </c>
      <c r="G34" s="253">
        <f t="shared" si="16"/>
        <v>0</v>
      </c>
      <c r="H34" s="253">
        <f t="shared" si="17"/>
        <v>0</v>
      </c>
    </row>
    <row r="35" spans="1:8" ht="15.75">
      <c r="A35" s="250" t="str">
        <f t="shared" si="11"/>
        <v>Équipement et outillage</v>
      </c>
      <c r="B35" s="251">
        <f t="shared" si="12"/>
        <v>0</v>
      </c>
      <c r="C35" s="258"/>
      <c r="D35" s="251">
        <f t="shared" si="13"/>
        <v>0</v>
      </c>
      <c r="E35" s="251">
        <f t="shared" si="14"/>
        <v>0</v>
      </c>
      <c r="F35" s="252">
        <f t="shared" si="15"/>
        <v>0.2</v>
      </c>
      <c r="G35" s="253">
        <f t="shared" si="16"/>
        <v>0</v>
      </c>
      <c r="H35" s="253">
        <f t="shared" si="17"/>
        <v>0</v>
      </c>
    </row>
    <row r="36" spans="1:8" ht="15.75">
      <c r="A36" s="250" t="str">
        <f t="shared" si="11"/>
        <v>Améliorations locatives</v>
      </c>
      <c r="B36" s="251">
        <f t="shared" si="12"/>
        <v>0</v>
      </c>
      <c r="C36" s="258"/>
      <c r="D36" s="251">
        <f t="shared" si="13"/>
        <v>0</v>
      </c>
      <c r="E36" s="251">
        <f t="shared" si="14"/>
        <v>0</v>
      </c>
      <c r="F36" s="252">
        <f t="shared" si="15"/>
        <v>0.04</v>
      </c>
      <c r="G36" s="253">
        <f t="shared" si="16"/>
        <v>0</v>
      </c>
      <c r="H36" s="253">
        <f t="shared" si="17"/>
        <v>0</v>
      </c>
    </row>
    <row r="37" spans="1:8" ht="15.75">
      <c r="A37" s="250" t="str">
        <f t="shared" si="11"/>
        <v>Bâtiment</v>
      </c>
      <c r="B37" s="251">
        <f t="shared" si="12"/>
        <v>0</v>
      </c>
      <c r="C37" s="258"/>
      <c r="D37" s="251">
        <f t="shared" si="13"/>
        <v>0</v>
      </c>
      <c r="E37" s="251">
        <f t="shared" si="14"/>
        <v>0</v>
      </c>
      <c r="F37" s="252">
        <f t="shared" si="15"/>
        <v>0.04</v>
      </c>
      <c r="G37" s="253">
        <f t="shared" si="16"/>
        <v>0</v>
      </c>
      <c r="H37" s="253">
        <f t="shared" si="17"/>
        <v>0</v>
      </c>
    </row>
    <row r="38" spans="1:8" ht="15.75">
      <c r="A38" s="250">
        <f t="shared" si="11"/>
        <v>0</v>
      </c>
      <c r="B38" s="251">
        <f t="shared" si="12"/>
        <v>0</v>
      </c>
      <c r="C38" s="258"/>
      <c r="D38" s="251">
        <f t="shared" si="13"/>
        <v>0</v>
      </c>
      <c r="E38" s="251">
        <f t="shared" si="14"/>
        <v>0</v>
      </c>
      <c r="F38" s="252">
        <f t="shared" si="15"/>
        <v>0.04</v>
      </c>
      <c r="G38" s="253">
        <f t="shared" si="16"/>
        <v>0</v>
      </c>
      <c r="H38" s="253">
        <f t="shared" si="17"/>
        <v>0</v>
      </c>
    </row>
    <row r="39" spans="1:8" ht="15.75">
      <c r="A39" s="250">
        <f t="shared" si="11"/>
        <v>0</v>
      </c>
      <c r="B39" s="251">
        <f t="shared" si="12"/>
        <v>0</v>
      </c>
      <c r="C39" s="258"/>
      <c r="D39" s="251">
        <f t="shared" si="13"/>
        <v>0</v>
      </c>
      <c r="E39" s="251">
        <f t="shared" si="14"/>
        <v>0</v>
      </c>
      <c r="F39" s="252">
        <f t="shared" si="15"/>
        <v>0.2</v>
      </c>
      <c r="G39" s="253">
        <f t="shared" si="16"/>
        <v>0</v>
      </c>
      <c r="H39" s="253">
        <f t="shared" si="17"/>
        <v>0</v>
      </c>
    </row>
    <row r="40" spans="1:8" ht="15.75">
      <c r="A40" s="254" t="s">
        <v>95</v>
      </c>
      <c r="B40" s="259"/>
      <c r="C40" s="259"/>
      <c r="D40" s="259"/>
      <c r="E40" s="259"/>
      <c r="G40" s="255">
        <f>SUM(G32:G39)</f>
        <v>0</v>
      </c>
      <c r="H40" s="260"/>
    </row>
  </sheetData>
  <mergeCells count="1">
    <mergeCell ref="J1:L4"/>
  </mergeCells>
  <printOptions horizontalCentered="1"/>
  <pageMargins left="0.7874015748031497" right="0.7874015748031497" top="0.55" bottom="0.4330708661417323" header="0.19" footer="0.1968503937007874"/>
  <pageSetup fitToHeight="1" fitToWidth="1" horizontalDpi="300" verticalDpi="300" orientation="landscape" r:id="rId1"/>
  <headerFooter alignWithMargins="0">
    <oddFooter>&amp;L&amp;"Times New Roman,Italique"Plan d'affaires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I3" sqref="I3"/>
    </sheetView>
  </sheetViews>
  <sheetFormatPr defaultColWidth="11.421875" defaultRowHeight="12.75"/>
  <cols>
    <col min="1" max="1" width="3.421875" style="266" customWidth="1"/>
    <col min="2" max="2" width="11.421875" style="266" customWidth="1"/>
    <col min="3" max="3" width="1.8515625" style="266" customWidth="1"/>
    <col min="4" max="4" width="4.00390625" style="266" customWidth="1"/>
    <col min="5" max="5" width="11.421875" style="266" customWidth="1"/>
    <col min="6" max="7" width="12.28125" style="266" bestFit="1" customWidth="1"/>
    <col min="8" max="16384" width="11.421875" style="266" customWidth="1"/>
  </cols>
  <sheetData>
    <row r="1" ht="25.5" customHeight="1">
      <c r="A1" s="265" t="s">
        <v>141</v>
      </c>
    </row>
    <row r="2" spans="6:12" ht="15.75">
      <c r="F2" s="267" t="s">
        <v>45</v>
      </c>
      <c r="G2" s="267" t="s">
        <v>46</v>
      </c>
      <c r="H2" s="267" t="s">
        <v>47</v>
      </c>
      <c r="J2" s="349" t="s">
        <v>237</v>
      </c>
      <c r="K2" s="349"/>
      <c r="L2" s="349"/>
    </row>
    <row r="3" spans="1:12" ht="15.75">
      <c r="A3" s="266" t="s">
        <v>142</v>
      </c>
      <c r="F3" s="268"/>
      <c r="G3" s="268"/>
      <c r="H3" s="268"/>
      <c r="J3" s="349"/>
      <c r="K3" s="349"/>
      <c r="L3" s="349"/>
    </row>
    <row r="4" spans="2:12" ht="15.75">
      <c r="B4" s="269" t="s">
        <v>149</v>
      </c>
      <c r="D4" s="268" t="s">
        <v>144</v>
      </c>
      <c r="F4" s="270" t="e">
        <f>+'ER'!D16</f>
        <v>#DIV/0!</v>
      </c>
      <c r="G4" s="270" t="e">
        <f>+'ER'!F16</f>
        <v>#DIV/0!</v>
      </c>
      <c r="H4" s="271" t="e">
        <f>+'ER'!H16</f>
        <v>#DIV/0!</v>
      </c>
      <c r="J4" s="349"/>
      <c r="K4" s="349"/>
      <c r="L4" s="349"/>
    </row>
    <row r="5" spans="2:12" ht="15.75">
      <c r="B5" s="266" t="s">
        <v>143</v>
      </c>
      <c r="F5" s="268"/>
      <c r="G5" s="268"/>
      <c r="H5" s="268"/>
      <c r="J5" s="349"/>
      <c r="K5" s="349"/>
      <c r="L5" s="349"/>
    </row>
    <row r="6" spans="6:8" ht="15.75">
      <c r="F6" s="268"/>
      <c r="G6" s="268"/>
      <c r="H6" s="268"/>
    </row>
    <row r="7" spans="1:8" ht="15.75">
      <c r="A7" s="266" t="s">
        <v>145</v>
      </c>
      <c r="F7" s="268"/>
      <c r="G7" s="268"/>
      <c r="H7" s="268"/>
    </row>
    <row r="8" spans="2:8" ht="15.75">
      <c r="B8" s="269" t="s">
        <v>150</v>
      </c>
      <c r="D8" s="268" t="s">
        <v>144</v>
      </c>
      <c r="F8" s="270" t="e">
        <f>+'ER'!D57</f>
        <v>#DIV/0!</v>
      </c>
      <c r="G8" s="270" t="e">
        <f>+'ER'!F57</f>
        <v>#DIV/0!</v>
      </c>
      <c r="H8" s="271" t="e">
        <f>+'ER'!H57</f>
        <v>#DIV/0!</v>
      </c>
    </row>
    <row r="9" spans="2:8" ht="15.75">
      <c r="B9" s="266" t="s">
        <v>143</v>
      </c>
      <c r="F9" s="268"/>
      <c r="G9" s="268"/>
      <c r="H9" s="268"/>
    </row>
    <row r="10" spans="6:8" ht="15.75">
      <c r="F10" s="268"/>
      <c r="G10" s="268"/>
      <c r="H10" s="268"/>
    </row>
    <row r="11" spans="1:8" ht="15.75">
      <c r="A11" s="272" t="s">
        <v>147</v>
      </c>
      <c r="F11" s="268"/>
      <c r="G11" s="268"/>
      <c r="H11" s="268"/>
    </row>
    <row r="12" spans="6:8" ht="15.75">
      <c r="F12" s="268"/>
      <c r="G12" s="268"/>
      <c r="H12" s="268"/>
    </row>
    <row r="13" spans="1:8" ht="15.75">
      <c r="A13" s="266" t="s">
        <v>148</v>
      </c>
      <c r="F13" s="268"/>
      <c r="G13" s="268"/>
      <c r="H13" s="268"/>
    </row>
    <row r="14" spans="2:8" ht="15.75">
      <c r="B14" s="269" t="s">
        <v>151</v>
      </c>
      <c r="F14" s="273" t="e">
        <f>+Bilan!F39/Bilan!F62</f>
        <v>#DIV/0!</v>
      </c>
      <c r="G14" s="273" t="e">
        <f>+Bilan!I39/Bilan!I62</f>
        <v>#DIV/0!</v>
      </c>
      <c r="H14" s="273" t="e">
        <f>+Bilan!J39/Bilan!M62</f>
        <v>#DIV/0!</v>
      </c>
    </row>
    <row r="15" spans="2:8" ht="15.75">
      <c r="B15" s="266" t="s">
        <v>148</v>
      </c>
      <c r="F15" s="268"/>
      <c r="G15" s="268"/>
      <c r="H15" s="268"/>
    </row>
    <row r="16" spans="2:8" ht="15.75">
      <c r="B16" s="269" t="s">
        <v>152</v>
      </c>
      <c r="F16" s="273" t="e">
        <f>+Bilan!F55/Bilan!F62</f>
        <v>#DIV/0!</v>
      </c>
      <c r="G16" s="273" t="e">
        <f>+Bilan!I55/Bilan!I62</f>
        <v>#DIV/0!</v>
      </c>
      <c r="H16" s="274"/>
    </row>
    <row r="17" spans="2:8" ht="15.75">
      <c r="B17" s="266" t="s">
        <v>148</v>
      </c>
      <c r="F17" s="268"/>
      <c r="G17" s="268"/>
      <c r="H17" s="268"/>
    </row>
    <row r="18" spans="6:8" ht="15.75">
      <c r="F18" s="268"/>
      <c r="G18" s="268"/>
      <c r="H18" s="268"/>
    </row>
    <row r="19" spans="1:8" ht="15.75">
      <c r="A19" s="266" t="s">
        <v>153</v>
      </c>
      <c r="F19" s="268"/>
      <c r="G19" s="268"/>
      <c r="H19" s="268"/>
    </row>
    <row r="20" spans="2:8" ht="15.75">
      <c r="B20" s="275" t="s">
        <v>154</v>
      </c>
      <c r="F20" s="273" t="e">
        <f>+Bilan!F55/Bilan!F39</f>
        <v>#DIV/0!</v>
      </c>
      <c r="G20" s="273" t="e">
        <f>+Bilan!I55/Bilan!I39</f>
        <v>#DIV/0!</v>
      </c>
      <c r="H20" s="274"/>
    </row>
    <row r="21" spans="2:8" ht="15.75">
      <c r="B21" s="266" t="s">
        <v>155</v>
      </c>
      <c r="F21" s="268"/>
      <c r="G21" s="268"/>
      <c r="H21" s="268"/>
    </row>
    <row r="22" spans="6:8" ht="15.75">
      <c r="F22" s="268"/>
      <c r="G22" s="268"/>
      <c r="H22" s="268"/>
    </row>
    <row r="23" spans="1:8" ht="15.75">
      <c r="A23" s="266" t="s">
        <v>109</v>
      </c>
      <c r="F23" s="268"/>
      <c r="G23" s="268"/>
      <c r="H23" s="268"/>
    </row>
    <row r="24" spans="2:8" ht="15.75">
      <c r="B24" s="275" t="s">
        <v>156</v>
      </c>
      <c r="F24" s="273" t="e">
        <f>+Bilan!F10/Bilan!F48</f>
        <v>#DIV/0!</v>
      </c>
      <c r="G24" s="273" t="e">
        <f>+Bilan!I10/Bilan!I48</f>
        <v>#DIV/0!</v>
      </c>
      <c r="H24" s="274"/>
    </row>
    <row r="25" spans="2:8" ht="15.75">
      <c r="B25" s="266" t="s">
        <v>63</v>
      </c>
      <c r="F25" s="268"/>
      <c r="G25" s="268"/>
      <c r="H25" s="268"/>
    </row>
    <row r="26" spans="6:8" ht="15.75">
      <c r="F26" s="268"/>
      <c r="G26" s="268"/>
      <c r="H26" s="268"/>
    </row>
    <row r="27" spans="1:8" ht="15.75">
      <c r="A27" s="266" t="s">
        <v>157</v>
      </c>
      <c r="F27" s="268"/>
      <c r="G27" s="268"/>
      <c r="H27" s="268"/>
    </row>
    <row r="28" spans="2:8" ht="15.75">
      <c r="B28" s="275" t="s">
        <v>180</v>
      </c>
      <c r="F28" s="273">
        <f>+Bilan!F10-Bilan!F8</f>
        <v>0</v>
      </c>
      <c r="G28" s="273">
        <f>+Bilan!I10-Bilan!I8</f>
        <v>0</v>
      </c>
      <c r="H28" s="274"/>
    </row>
    <row r="29" spans="2:8" ht="15.75">
      <c r="B29" s="266" t="s">
        <v>63</v>
      </c>
      <c r="F29" s="268"/>
      <c r="G29" s="268"/>
      <c r="H29" s="268"/>
    </row>
    <row r="30" spans="6:8" ht="15.75">
      <c r="F30" s="268"/>
      <c r="G30" s="268"/>
      <c r="H30" s="268"/>
    </row>
    <row r="31" spans="1:8" ht="15.75">
      <c r="A31" s="266" t="s">
        <v>158</v>
      </c>
      <c r="F31" s="268"/>
      <c r="G31" s="268"/>
      <c r="H31" s="268"/>
    </row>
    <row r="32" spans="1:8" ht="15.75">
      <c r="A32" s="276" t="s">
        <v>164</v>
      </c>
      <c r="B32" s="266" t="s">
        <v>146</v>
      </c>
      <c r="F32" s="277">
        <f>+'ER'!C57</f>
        <v>0</v>
      </c>
      <c r="G32" s="277">
        <f>+'ER'!E57</f>
        <v>0</v>
      </c>
      <c r="H32" s="268"/>
    </row>
    <row r="33" spans="1:8" ht="15.75">
      <c r="A33" s="276" t="s">
        <v>164</v>
      </c>
      <c r="B33" s="266" t="s">
        <v>159</v>
      </c>
      <c r="F33" s="277">
        <f>+AMRT!G14</f>
        <v>0</v>
      </c>
      <c r="G33" s="277">
        <f>+AMRT!G27</f>
        <v>0</v>
      </c>
      <c r="H33" s="268"/>
    </row>
    <row r="34" spans="1:8" ht="15.75">
      <c r="A34" s="276" t="s">
        <v>164</v>
      </c>
      <c r="B34" s="266" t="s">
        <v>160</v>
      </c>
      <c r="F34" s="277">
        <f>+Caisse!C69+Caisse!C66</f>
        <v>0</v>
      </c>
      <c r="G34" s="277">
        <f>+Caisse!T69+Caisse!T66</f>
        <v>0</v>
      </c>
      <c r="H34" s="268"/>
    </row>
    <row r="35" spans="1:8" ht="15.75">
      <c r="A35" s="276" t="s">
        <v>164</v>
      </c>
      <c r="B35" s="266" t="s">
        <v>161</v>
      </c>
      <c r="F35" s="278">
        <f>+Caisse!C75</f>
        <v>0</v>
      </c>
      <c r="G35" s="278">
        <f>+Caisse!T75</f>
        <v>0</v>
      </c>
      <c r="H35" s="268"/>
    </row>
    <row r="36" spans="5:8" ht="15.75">
      <c r="E36" s="279"/>
      <c r="F36" s="280">
        <f>SUM(F32:F35)</f>
        <v>0</v>
      </c>
      <c r="G36" s="280">
        <f>SUM(G32:G35)</f>
        <v>0</v>
      </c>
      <c r="H36" s="268"/>
    </row>
    <row r="37" spans="1:8" ht="15.75">
      <c r="A37" s="266" t="s">
        <v>162</v>
      </c>
      <c r="F37" s="268"/>
      <c r="G37" s="268"/>
      <c r="H37" s="268"/>
    </row>
    <row r="38" spans="1:8" ht="15.75">
      <c r="A38" s="276" t="s">
        <v>164</v>
      </c>
      <c r="B38" s="266" t="s">
        <v>160</v>
      </c>
      <c r="F38" s="277">
        <f>+Caisse!C66+Caisse!C69</f>
        <v>0</v>
      </c>
      <c r="G38" s="277">
        <f>+Caisse!T69+Caisse!T66</f>
        <v>0</v>
      </c>
      <c r="H38" s="268"/>
    </row>
    <row r="39" spans="1:8" ht="15.75">
      <c r="A39" s="276" t="s">
        <v>164</v>
      </c>
      <c r="B39" s="266" t="s">
        <v>161</v>
      </c>
      <c r="F39" s="277">
        <f>+Caisse!C75</f>
        <v>0</v>
      </c>
      <c r="G39" s="277">
        <f>+Caisse!T75</f>
        <v>0</v>
      </c>
      <c r="H39" s="268"/>
    </row>
    <row r="40" spans="1:8" ht="15.75">
      <c r="A40" s="276" t="s">
        <v>164</v>
      </c>
      <c r="B40" s="266" t="s">
        <v>163</v>
      </c>
      <c r="F40" s="277"/>
      <c r="G40" s="277"/>
      <c r="H40" s="268"/>
    </row>
    <row r="41" spans="1:8" ht="15.75">
      <c r="A41" s="276" t="s">
        <v>164</v>
      </c>
      <c r="B41" s="281" t="s">
        <v>165</v>
      </c>
      <c r="F41" s="278">
        <f>+Caisse!C68+Caisse!C74</f>
        <v>0</v>
      </c>
      <c r="G41" s="278">
        <f>+Caisse!T68+Caisse!T74</f>
        <v>0</v>
      </c>
      <c r="H41" s="268"/>
    </row>
    <row r="42" spans="5:8" ht="15.75">
      <c r="E42" s="279"/>
      <c r="F42" s="280">
        <f>SUM(F38:F41)</f>
        <v>0</v>
      </c>
      <c r="G42" s="280">
        <f>SUM(G38:G41)</f>
        <v>0</v>
      </c>
      <c r="H42" s="268"/>
    </row>
    <row r="43" spans="6:8" ht="15.75">
      <c r="F43" s="268"/>
      <c r="G43" s="268"/>
      <c r="H43" s="268"/>
    </row>
    <row r="44" spans="1:8" ht="15.75">
      <c r="A44" s="272" t="s">
        <v>166</v>
      </c>
      <c r="F44" s="268"/>
      <c r="G44" s="268"/>
      <c r="H44" s="268"/>
    </row>
    <row r="45" spans="6:8" ht="15.75">
      <c r="F45" s="268"/>
      <c r="G45" s="268"/>
      <c r="H45" s="268"/>
    </row>
    <row r="46" spans="1:8" ht="15.75">
      <c r="A46" s="266" t="s">
        <v>167</v>
      </c>
      <c r="F46" s="268"/>
      <c r="G46" s="268"/>
      <c r="H46" s="268"/>
    </row>
    <row r="47" spans="2:8" ht="15.75">
      <c r="B47" s="282" t="s">
        <v>168</v>
      </c>
      <c r="F47" s="268"/>
      <c r="G47" s="268"/>
      <c r="H47" s="268"/>
    </row>
    <row r="48" spans="2:8" ht="15.75">
      <c r="B48" s="266" t="s">
        <v>169</v>
      </c>
      <c r="F48" s="268"/>
      <c r="G48" s="268"/>
      <c r="H48" s="268"/>
    </row>
    <row r="49" spans="6:8" ht="15.75">
      <c r="F49" s="268"/>
      <c r="G49" s="268"/>
      <c r="H49" s="268"/>
    </row>
    <row r="50" spans="1:8" ht="15.75">
      <c r="A50" s="266" t="s">
        <v>170</v>
      </c>
      <c r="F50" s="268"/>
      <c r="G50" s="268"/>
      <c r="H50" s="268"/>
    </row>
    <row r="51" spans="2:8" ht="15.75">
      <c r="B51" s="282" t="s">
        <v>171</v>
      </c>
      <c r="F51" s="268"/>
      <c r="G51" s="268"/>
      <c r="H51" s="268"/>
    </row>
    <row r="52" spans="2:8" ht="15.75">
      <c r="B52" s="266" t="s">
        <v>172</v>
      </c>
      <c r="F52" s="268"/>
      <c r="G52" s="268"/>
      <c r="H52" s="268"/>
    </row>
    <row r="53" spans="6:8" ht="15.75">
      <c r="F53" s="268"/>
      <c r="G53" s="268"/>
      <c r="H53" s="268"/>
    </row>
    <row r="54" spans="1:8" ht="15.75">
      <c r="A54" s="266" t="s">
        <v>173</v>
      </c>
      <c r="F54" s="268"/>
      <c r="G54" s="268"/>
      <c r="H54" s="268"/>
    </row>
    <row r="55" spans="2:8" ht="15.75">
      <c r="B55" s="275" t="s">
        <v>175</v>
      </c>
      <c r="F55" s="268"/>
      <c r="G55" s="268"/>
      <c r="H55" s="268"/>
    </row>
    <row r="56" spans="2:8" ht="15.75">
      <c r="B56" s="266" t="s">
        <v>174</v>
      </c>
      <c r="F56" s="268"/>
      <c r="G56" s="268"/>
      <c r="H56" s="268"/>
    </row>
    <row r="57" spans="6:8" ht="15.75">
      <c r="F57" s="268"/>
      <c r="G57" s="268"/>
      <c r="H57" s="268"/>
    </row>
    <row r="58" spans="1:8" ht="15.75">
      <c r="A58" s="266" t="s">
        <v>176</v>
      </c>
      <c r="F58" s="268"/>
      <c r="G58" s="268"/>
      <c r="H58" s="268"/>
    </row>
    <row r="59" spans="2:8" ht="15.75">
      <c r="B59" s="275" t="s">
        <v>178</v>
      </c>
      <c r="F59" s="268"/>
      <c r="G59" s="268"/>
      <c r="H59" s="268"/>
    </row>
    <row r="60" spans="2:8" ht="15.75">
      <c r="B60" s="266" t="s">
        <v>177</v>
      </c>
      <c r="F60" s="268"/>
      <c r="G60" s="268"/>
      <c r="H60" s="268"/>
    </row>
    <row r="61" spans="6:8" ht="15.75">
      <c r="F61" s="268"/>
      <c r="G61" s="268"/>
      <c r="H61" s="268"/>
    </row>
    <row r="62" spans="1:8" ht="15.75">
      <c r="A62" s="281" t="s">
        <v>181</v>
      </c>
      <c r="F62" s="268"/>
      <c r="G62" s="268"/>
      <c r="H62" s="268"/>
    </row>
    <row r="63" spans="6:8" ht="15.75">
      <c r="F63" s="268"/>
      <c r="G63" s="268"/>
      <c r="H63" s="268"/>
    </row>
    <row r="64" spans="2:8" ht="15.75">
      <c r="B64" s="275" t="s">
        <v>183</v>
      </c>
      <c r="F64" s="268"/>
      <c r="G64" s="268"/>
      <c r="H64" s="268"/>
    </row>
    <row r="65" spans="2:8" ht="15.75">
      <c r="B65" s="281" t="s">
        <v>182</v>
      </c>
      <c r="F65" s="268"/>
      <c r="G65" s="268"/>
      <c r="H65" s="268"/>
    </row>
    <row r="66" spans="6:8" ht="15.75">
      <c r="F66" s="268"/>
      <c r="G66" s="268"/>
      <c r="H66" s="268"/>
    </row>
    <row r="67" spans="1:8" ht="15.75">
      <c r="A67" s="281" t="s">
        <v>184</v>
      </c>
      <c r="F67" s="268"/>
      <c r="G67" s="268"/>
      <c r="H67" s="268"/>
    </row>
    <row r="68" spans="6:8" ht="15.75">
      <c r="F68" s="268"/>
      <c r="G68" s="268"/>
      <c r="H68" s="268"/>
    </row>
    <row r="69" spans="2:8" ht="15.75">
      <c r="B69" s="282" t="s">
        <v>179</v>
      </c>
      <c r="F69" s="268"/>
      <c r="G69" s="268"/>
      <c r="H69" s="268"/>
    </row>
    <row r="70" spans="2:8" ht="15.75">
      <c r="B70" s="266" t="s">
        <v>98</v>
      </c>
      <c r="F70" s="268"/>
      <c r="G70" s="268"/>
      <c r="H70" s="268"/>
    </row>
    <row r="71" spans="6:8" ht="15.75">
      <c r="F71" s="268"/>
      <c r="G71" s="268"/>
      <c r="H71" s="268"/>
    </row>
    <row r="72" spans="6:8" ht="15.75">
      <c r="F72" s="268"/>
      <c r="G72" s="268"/>
      <c r="H72" s="268"/>
    </row>
  </sheetData>
  <mergeCells count="1">
    <mergeCell ref="J2:L5"/>
  </mergeCells>
  <printOptions horizontalCentered="1"/>
  <pageMargins left="0.7874015748031497" right="0.7874015748031497" top="0.59" bottom="0.33" header="0.17" footer="0.16"/>
  <pageSetup horizontalDpi="300" verticalDpi="300" orientation="portrait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 de bureau</dc:creator>
  <cp:keywords/>
  <dc:description/>
  <cp:lastModifiedBy>mbrisson</cp:lastModifiedBy>
  <cp:lastPrinted>2006-10-23T12:44:50Z</cp:lastPrinted>
  <dcterms:created xsi:type="dcterms:W3CDTF">1997-09-22T01:26:00Z</dcterms:created>
  <dcterms:modified xsi:type="dcterms:W3CDTF">2010-03-01T20:41:02Z</dcterms:modified>
  <cp:category/>
  <cp:version/>
  <cp:contentType/>
  <cp:contentStatus/>
</cp:coreProperties>
</file>